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omáš\Documents\Dokumenty\Tom\Dokumenty\1Winword\1PROJEKTY\2BENUTA PRO\2025\Bohumín-Zateplení 902-903\Rozpočet\"/>
    </mc:Choice>
  </mc:AlternateContent>
  <bookViews>
    <workbookView xWindow="0" yWindow="0" windowWidth="0" windowHeight="0"/>
  </bookViews>
  <sheets>
    <sheet name="Rekapitulace stavby" sheetId="1" r:id="rId1"/>
    <sheet name="01 - Stavba" sheetId="2" r:id="rId2"/>
    <sheet name="VRN - VRN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Stavba'!$C$101:$K$673</definedName>
    <definedName name="_xlnm.Print_Area" localSheetId="1">'01 - Stavba'!$C$4:$J$39,'01 - Stavba'!$C$45:$J$83,'01 - Stavba'!$C$89:$K$673</definedName>
    <definedName name="_xlnm.Print_Titles" localSheetId="1">'01 - Stavba'!$101:$101</definedName>
    <definedName name="_xlnm._FilterDatabase" localSheetId="2" hidden="1">'VRN - VRN'!$C$82:$K$101</definedName>
    <definedName name="_xlnm.Print_Area" localSheetId="2">'VRN - VRN'!$C$4:$J$39,'VRN - VRN'!$C$45:$J$64,'VRN - VRN'!$C$70:$K$101</definedName>
    <definedName name="_xlnm.Print_Titles" localSheetId="2">'VRN - VRN'!$82:$82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01"/>
  <c r="BH101"/>
  <c r="BG101"/>
  <c r="BE101"/>
  <c r="T101"/>
  <c r="T100"/>
  <c r="R101"/>
  <c r="R100"/>
  <c r="P101"/>
  <c r="P100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89"/>
  <c r="BH89"/>
  <c r="BG89"/>
  <c r="BE89"/>
  <c r="T89"/>
  <c r="R89"/>
  <c r="P89"/>
  <c r="BI86"/>
  <c r="BH86"/>
  <c r="BG86"/>
  <c r="BE86"/>
  <c r="T86"/>
  <c r="T85"/>
  <c r="R86"/>
  <c r="R85"/>
  <c r="P86"/>
  <c r="P85"/>
  <c r="J80"/>
  <c r="J79"/>
  <c r="F79"/>
  <c r="F77"/>
  <c r="E75"/>
  <c r="J55"/>
  <c r="J54"/>
  <c r="F54"/>
  <c r="F52"/>
  <c r="E50"/>
  <c r="J18"/>
  <c r="E18"/>
  <c r="F80"/>
  <c r="J17"/>
  <c r="J12"/>
  <c r="J52"/>
  <c r="E7"/>
  <c r="E48"/>
  <c i="2" r="J37"/>
  <c r="J36"/>
  <c i="1" r="AY55"/>
  <c i="2" r="J35"/>
  <c i="1" r="AX55"/>
  <c i="2" r="BI672"/>
  <c r="BH672"/>
  <c r="BG672"/>
  <c r="BE672"/>
  <c r="T672"/>
  <c r="T671"/>
  <c r="R672"/>
  <c r="R671"/>
  <c r="P672"/>
  <c r="P671"/>
  <c r="BI669"/>
  <c r="BH669"/>
  <c r="BG669"/>
  <c r="BE669"/>
  <c r="T669"/>
  <c r="R669"/>
  <c r="P669"/>
  <c r="BI667"/>
  <c r="BH667"/>
  <c r="BG667"/>
  <c r="BE667"/>
  <c r="T667"/>
  <c r="R667"/>
  <c r="P667"/>
  <c r="BI665"/>
  <c r="BH665"/>
  <c r="BG665"/>
  <c r="BE665"/>
  <c r="T665"/>
  <c r="R665"/>
  <c r="P665"/>
  <c r="BI663"/>
  <c r="BH663"/>
  <c r="BG663"/>
  <c r="BE663"/>
  <c r="T663"/>
  <c r="R663"/>
  <c r="P663"/>
  <c r="BI658"/>
  <c r="BH658"/>
  <c r="BG658"/>
  <c r="BE658"/>
  <c r="T658"/>
  <c r="R658"/>
  <c r="P658"/>
  <c r="BI655"/>
  <c r="BH655"/>
  <c r="BG655"/>
  <c r="BE655"/>
  <c r="T655"/>
  <c r="R655"/>
  <c r="P655"/>
  <c r="BI653"/>
  <c r="BH653"/>
  <c r="BG653"/>
  <c r="BE653"/>
  <c r="T653"/>
  <c r="R653"/>
  <c r="P653"/>
  <c r="BI651"/>
  <c r="BH651"/>
  <c r="BG651"/>
  <c r="BE651"/>
  <c r="T651"/>
  <c r="R651"/>
  <c r="P651"/>
  <c r="BI649"/>
  <c r="BH649"/>
  <c r="BG649"/>
  <c r="BE649"/>
  <c r="T649"/>
  <c r="R649"/>
  <c r="P649"/>
  <c r="BI636"/>
  <c r="BH636"/>
  <c r="BG636"/>
  <c r="BE636"/>
  <c r="T636"/>
  <c r="R636"/>
  <c r="P636"/>
  <c r="BI633"/>
  <c r="BH633"/>
  <c r="BG633"/>
  <c r="BE633"/>
  <c r="T633"/>
  <c r="R633"/>
  <c r="P633"/>
  <c r="BI632"/>
  <c r="BH632"/>
  <c r="BG632"/>
  <c r="BE632"/>
  <c r="T632"/>
  <c r="R632"/>
  <c r="P632"/>
  <c r="BI629"/>
  <c r="BH629"/>
  <c r="BG629"/>
  <c r="BE629"/>
  <c r="T629"/>
  <c r="R629"/>
  <c r="P629"/>
  <c r="BI626"/>
  <c r="BH626"/>
  <c r="BG626"/>
  <c r="BE626"/>
  <c r="T626"/>
  <c r="R626"/>
  <c r="P626"/>
  <c r="BI623"/>
  <c r="BH623"/>
  <c r="BG623"/>
  <c r="BE623"/>
  <c r="T623"/>
  <c r="R623"/>
  <c r="P623"/>
  <c r="BI622"/>
  <c r="BH622"/>
  <c r="BG622"/>
  <c r="BE622"/>
  <c r="T622"/>
  <c r="R622"/>
  <c r="P622"/>
  <c r="BI621"/>
  <c r="BH621"/>
  <c r="BG621"/>
  <c r="BE621"/>
  <c r="T621"/>
  <c r="R621"/>
  <c r="P621"/>
  <c r="BI619"/>
  <c r="BH619"/>
  <c r="BG619"/>
  <c r="BE619"/>
  <c r="T619"/>
  <c r="R619"/>
  <c r="P619"/>
  <c r="BI617"/>
  <c r="BH617"/>
  <c r="BG617"/>
  <c r="BE617"/>
  <c r="T617"/>
  <c r="R617"/>
  <c r="P617"/>
  <c r="BI616"/>
  <c r="BH616"/>
  <c r="BG616"/>
  <c r="BE616"/>
  <c r="T616"/>
  <c r="R616"/>
  <c r="P616"/>
  <c r="BI614"/>
  <c r="BH614"/>
  <c r="BG614"/>
  <c r="BE614"/>
  <c r="T614"/>
  <c r="R614"/>
  <c r="P614"/>
  <c r="BI612"/>
  <c r="BH612"/>
  <c r="BG612"/>
  <c r="BE612"/>
  <c r="T612"/>
  <c r="R612"/>
  <c r="P612"/>
  <c r="BI610"/>
  <c r="BH610"/>
  <c r="BG610"/>
  <c r="BE610"/>
  <c r="T610"/>
  <c r="R610"/>
  <c r="P610"/>
  <c r="BI607"/>
  <c r="BH607"/>
  <c r="BG607"/>
  <c r="BE607"/>
  <c r="T607"/>
  <c r="R607"/>
  <c r="P607"/>
  <c r="BI606"/>
  <c r="BH606"/>
  <c r="BG606"/>
  <c r="BE606"/>
  <c r="T606"/>
  <c r="R606"/>
  <c r="P606"/>
  <c r="BI605"/>
  <c r="BH605"/>
  <c r="BG605"/>
  <c r="BE605"/>
  <c r="T605"/>
  <c r="R605"/>
  <c r="P605"/>
  <c r="BI603"/>
  <c r="BH603"/>
  <c r="BG603"/>
  <c r="BE603"/>
  <c r="T603"/>
  <c r="R603"/>
  <c r="P603"/>
  <c r="BI601"/>
  <c r="BH601"/>
  <c r="BG601"/>
  <c r="BE601"/>
  <c r="T601"/>
  <c r="R601"/>
  <c r="P601"/>
  <c r="BI599"/>
  <c r="BH599"/>
  <c r="BG599"/>
  <c r="BE599"/>
  <c r="T599"/>
  <c r="R599"/>
  <c r="P599"/>
  <c r="BI598"/>
  <c r="BH598"/>
  <c r="BG598"/>
  <c r="BE598"/>
  <c r="T598"/>
  <c r="R598"/>
  <c r="P598"/>
  <c r="BI596"/>
  <c r="BH596"/>
  <c r="BG596"/>
  <c r="BE596"/>
  <c r="T596"/>
  <c r="R596"/>
  <c r="P596"/>
  <c r="BI595"/>
  <c r="BH595"/>
  <c r="BG595"/>
  <c r="BE595"/>
  <c r="T595"/>
  <c r="R595"/>
  <c r="P595"/>
  <c r="BI593"/>
  <c r="BH593"/>
  <c r="BG593"/>
  <c r="BE593"/>
  <c r="T593"/>
  <c r="R593"/>
  <c r="P593"/>
  <c r="BI592"/>
  <c r="BH592"/>
  <c r="BG592"/>
  <c r="BE592"/>
  <c r="T592"/>
  <c r="R592"/>
  <c r="P592"/>
  <c r="BI589"/>
  <c r="BH589"/>
  <c r="BG589"/>
  <c r="BE589"/>
  <c r="T589"/>
  <c r="R589"/>
  <c r="P589"/>
  <c r="BI587"/>
  <c r="BH587"/>
  <c r="BG587"/>
  <c r="BE587"/>
  <c r="T587"/>
  <c r="R587"/>
  <c r="P587"/>
  <c r="BI585"/>
  <c r="BH585"/>
  <c r="BG585"/>
  <c r="BE585"/>
  <c r="T585"/>
  <c r="R585"/>
  <c r="P585"/>
  <c r="BI583"/>
  <c r="BH583"/>
  <c r="BG583"/>
  <c r="BE583"/>
  <c r="T583"/>
  <c r="R583"/>
  <c r="P583"/>
  <c r="BI582"/>
  <c r="BH582"/>
  <c r="BG582"/>
  <c r="BE582"/>
  <c r="T582"/>
  <c r="R582"/>
  <c r="P582"/>
  <c r="BI580"/>
  <c r="BH580"/>
  <c r="BG580"/>
  <c r="BE580"/>
  <c r="T580"/>
  <c r="R580"/>
  <c r="P580"/>
  <c r="BI579"/>
  <c r="BH579"/>
  <c r="BG579"/>
  <c r="BE579"/>
  <c r="T579"/>
  <c r="R579"/>
  <c r="P579"/>
  <c r="BI578"/>
  <c r="BH578"/>
  <c r="BG578"/>
  <c r="BE578"/>
  <c r="T578"/>
  <c r="R578"/>
  <c r="P578"/>
  <c r="BI576"/>
  <c r="BH576"/>
  <c r="BG576"/>
  <c r="BE576"/>
  <c r="T576"/>
  <c r="R576"/>
  <c r="P576"/>
  <c r="BI575"/>
  <c r="BH575"/>
  <c r="BG575"/>
  <c r="BE575"/>
  <c r="T575"/>
  <c r="R575"/>
  <c r="P575"/>
  <c r="BI573"/>
  <c r="BH573"/>
  <c r="BG573"/>
  <c r="BE573"/>
  <c r="T573"/>
  <c r="R573"/>
  <c r="P573"/>
  <c r="BI570"/>
  <c r="BH570"/>
  <c r="BG570"/>
  <c r="BE570"/>
  <c r="T570"/>
  <c r="R570"/>
  <c r="P570"/>
  <c r="BI568"/>
  <c r="BH568"/>
  <c r="BG568"/>
  <c r="BE568"/>
  <c r="T568"/>
  <c r="R568"/>
  <c r="P568"/>
  <c r="BI566"/>
  <c r="BH566"/>
  <c r="BG566"/>
  <c r="BE566"/>
  <c r="T566"/>
  <c r="R566"/>
  <c r="P566"/>
  <c r="BI564"/>
  <c r="BH564"/>
  <c r="BG564"/>
  <c r="BE564"/>
  <c r="T564"/>
  <c r="R564"/>
  <c r="P564"/>
  <c r="BI562"/>
  <c r="BH562"/>
  <c r="BG562"/>
  <c r="BE562"/>
  <c r="T562"/>
  <c r="R562"/>
  <c r="P562"/>
  <c r="BI560"/>
  <c r="BH560"/>
  <c r="BG560"/>
  <c r="BE560"/>
  <c r="T560"/>
  <c r="R560"/>
  <c r="P560"/>
  <c r="BI558"/>
  <c r="BH558"/>
  <c r="BG558"/>
  <c r="BE558"/>
  <c r="T558"/>
  <c r="R558"/>
  <c r="P558"/>
  <c r="BI556"/>
  <c r="BH556"/>
  <c r="BG556"/>
  <c r="BE556"/>
  <c r="T556"/>
  <c r="R556"/>
  <c r="P556"/>
  <c r="BI554"/>
  <c r="BH554"/>
  <c r="BG554"/>
  <c r="BE554"/>
  <c r="T554"/>
  <c r="R554"/>
  <c r="P554"/>
  <c r="BI552"/>
  <c r="BH552"/>
  <c r="BG552"/>
  <c r="BE552"/>
  <c r="T552"/>
  <c r="R552"/>
  <c r="P552"/>
  <c r="BI550"/>
  <c r="BH550"/>
  <c r="BG550"/>
  <c r="BE550"/>
  <c r="T550"/>
  <c r="R550"/>
  <c r="P550"/>
  <c r="BI548"/>
  <c r="BH548"/>
  <c r="BG548"/>
  <c r="BE548"/>
  <c r="T548"/>
  <c r="R548"/>
  <c r="P548"/>
  <c r="BI546"/>
  <c r="BH546"/>
  <c r="BG546"/>
  <c r="BE546"/>
  <c r="T546"/>
  <c r="R546"/>
  <c r="P546"/>
  <c r="BI542"/>
  <c r="BH542"/>
  <c r="BG542"/>
  <c r="BE542"/>
  <c r="T542"/>
  <c r="R542"/>
  <c r="P542"/>
  <c r="BI540"/>
  <c r="BH540"/>
  <c r="BG540"/>
  <c r="BE540"/>
  <c r="T540"/>
  <c r="R540"/>
  <c r="P540"/>
  <c r="BI538"/>
  <c r="BH538"/>
  <c r="BG538"/>
  <c r="BE538"/>
  <c r="T538"/>
  <c r="R538"/>
  <c r="P538"/>
  <c r="BI536"/>
  <c r="BH536"/>
  <c r="BG536"/>
  <c r="BE536"/>
  <c r="T536"/>
  <c r="R536"/>
  <c r="P536"/>
  <c r="BI533"/>
  <c r="BH533"/>
  <c r="BG533"/>
  <c r="BE533"/>
  <c r="T533"/>
  <c r="R533"/>
  <c r="P533"/>
  <c r="BI530"/>
  <c r="BH530"/>
  <c r="BG530"/>
  <c r="BE530"/>
  <c r="T530"/>
  <c r="R530"/>
  <c r="P530"/>
  <c r="BI528"/>
  <c r="BH528"/>
  <c r="BG528"/>
  <c r="BE528"/>
  <c r="T528"/>
  <c r="R528"/>
  <c r="P528"/>
  <c r="BI526"/>
  <c r="BH526"/>
  <c r="BG526"/>
  <c r="BE526"/>
  <c r="T526"/>
  <c r="R526"/>
  <c r="P526"/>
  <c r="BI523"/>
  <c r="BH523"/>
  <c r="BG523"/>
  <c r="BE523"/>
  <c r="T523"/>
  <c r="R523"/>
  <c r="P523"/>
  <c r="BI520"/>
  <c r="BH520"/>
  <c r="BG520"/>
  <c r="BE520"/>
  <c r="T520"/>
  <c r="R520"/>
  <c r="P520"/>
  <c r="BI518"/>
  <c r="BH518"/>
  <c r="BG518"/>
  <c r="BE518"/>
  <c r="T518"/>
  <c r="R518"/>
  <c r="P518"/>
  <c r="BI513"/>
  <c r="BH513"/>
  <c r="BG513"/>
  <c r="BE513"/>
  <c r="T513"/>
  <c r="R513"/>
  <c r="P513"/>
  <c r="BI510"/>
  <c r="BH510"/>
  <c r="BG510"/>
  <c r="BE510"/>
  <c r="T510"/>
  <c r="R510"/>
  <c r="P510"/>
  <c r="BI507"/>
  <c r="BH507"/>
  <c r="BG507"/>
  <c r="BE507"/>
  <c r="T507"/>
  <c r="R507"/>
  <c r="P507"/>
  <c r="BI505"/>
  <c r="BH505"/>
  <c r="BG505"/>
  <c r="BE505"/>
  <c r="T505"/>
  <c r="R505"/>
  <c r="P505"/>
  <c r="BI501"/>
  <c r="BH501"/>
  <c r="BG501"/>
  <c r="BE501"/>
  <c r="T501"/>
  <c r="R501"/>
  <c r="P501"/>
  <c r="BI499"/>
  <c r="BH499"/>
  <c r="BG499"/>
  <c r="BE499"/>
  <c r="T499"/>
  <c r="R499"/>
  <c r="P499"/>
  <c r="BI497"/>
  <c r="BH497"/>
  <c r="BG497"/>
  <c r="BE497"/>
  <c r="T497"/>
  <c r="R497"/>
  <c r="P497"/>
  <c r="BI495"/>
  <c r="BH495"/>
  <c r="BG495"/>
  <c r="BE495"/>
  <c r="T495"/>
  <c r="R495"/>
  <c r="P495"/>
  <c r="BI493"/>
  <c r="BH493"/>
  <c r="BG493"/>
  <c r="BE493"/>
  <c r="T493"/>
  <c r="R493"/>
  <c r="P493"/>
  <c r="BI489"/>
  <c r="BH489"/>
  <c r="BG489"/>
  <c r="BE489"/>
  <c r="T489"/>
  <c r="R489"/>
  <c r="P489"/>
  <c r="BI486"/>
  <c r="BH486"/>
  <c r="BG486"/>
  <c r="BE486"/>
  <c r="T486"/>
  <c r="R486"/>
  <c r="P486"/>
  <c r="BI484"/>
  <c r="BH484"/>
  <c r="BG484"/>
  <c r="BE484"/>
  <c r="T484"/>
  <c r="R484"/>
  <c r="P484"/>
  <c r="BI482"/>
  <c r="BH482"/>
  <c r="BG482"/>
  <c r="BE482"/>
  <c r="T482"/>
  <c r="R482"/>
  <c r="P482"/>
  <c r="BI480"/>
  <c r="BH480"/>
  <c r="BG480"/>
  <c r="BE480"/>
  <c r="T480"/>
  <c r="R480"/>
  <c r="P480"/>
  <c r="BI478"/>
  <c r="BH478"/>
  <c r="BG478"/>
  <c r="BE478"/>
  <c r="T478"/>
  <c r="R478"/>
  <c r="P478"/>
  <c r="BI476"/>
  <c r="BH476"/>
  <c r="BG476"/>
  <c r="BE476"/>
  <c r="T476"/>
  <c r="R476"/>
  <c r="P476"/>
  <c r="BI475"/>
  <c r="BH475"/>
  <c r="BG475"/>
  <c r="BE475"/>
  <c r="T475"/>
  <c r="R475"/>
  <c r="P475"/>
  <c r="BI473"/>
  <c r="BH473"/>
  <c r="BG473"/>
  <c r="BE473"/>
  <c r="T473"/>
  <c r="R473"/>
  <c r="P473"/>
  <c r="BI472"/>
  <c r="BH472"/>
  <c r="BG472"/>
  <c r="BE472"/>
  <c r="T472"/>
  <c r="R472"/>
  <c r="P472"/>
  <c r="BI470"/>
  <c r="BH470"/>
  <c r="BG470"/>
  <c r="BE470"/>
  <c r="T470"/>
  <c r="R470"/>
  <c r="P470"/>
  <c r="BI468"/>
  <c r="BH468"/>
  <c r="BG468"/>
  <c r="BE468"/>
  <c r="T468"/>
  <c r="R468"/>
  <c r="P468"/>
  <c r="BI466"/>
  <c r="BH466"/>
  <c r="BG466"/>
  <c r="BE466"/>
  <c r="T466"/>
  <c r="R466"/>
  <c r="P466"/>
  <c r="BI465"/>
  <c r="BH465"/>
  <c r="BG465"/>
  <c r="BE465"/>
  <c r="T465"/>
  <c r="R465"/>
  <c r="P465"/>
  <c r="BI463"/>
  <c r="BH463"/>
  <c r="BG463"/>
  <c r="BE463"/>
  <c r="T463"/>
  <c r="R463"/>
  <c r="P463"/>
  <c r="BI462"/>
  <c r="BH462"/>
  <c r="BG462"/>
  <c r="BE462"/>
  <c r="T462"/>
  <c r="R462"/>
  <c r="P462"/>
  <c r="BI460"/>
  <c r="BH460"/>
  <c r="BG460"/>
  <c r="BE460"/>
  <c r="T460"/>
  <c r="R460"/>
  <c r="P460"/>
  <c r="BI459"/>
  <c r="BH459"/>
  <c r="BG459"/>
  <c r="BE459"/>
  <c r="T459"/>
  <c r="R459"/>
  <c r="P459"/>
  <c r="BI457"/>
  <c r="BH457"/>
  <c r="BG457"/>
  <c r="BE457"/>
  <c r="T457"/>
  <c r="R457"/>
  <c r="P457"/>
  <c r="BI450"/>
  <c r="BH450"/>
  <c r="BG450"/>
  <c r="BE450"/>
  <c r="T450"/>
  <c r="R450"/>
  <c r="P450"/>
  <c r="BI449"/>
  <c r="BH449"/>
  <c r="BG449"/>
  <c r="BE449"/>
  <c r="T449"/>
  <c r="R449"/>
  <c r="P449"/>
  <c r="BI447"/>
  <c r="BH447"/>
  <c r="BG447"/>
  <c r="BE447"/>
  <c r="T447"/>
  <c r="R447"/>
  <c r="P447"/>
  <c r="BI444"/>
  <c r="BH444"/>
  <c r="BG444"/>
  <c r="BE444"/>
  <c r="T444"/>
  <c r="R444"/>
  <c r="P444"/>
  <c r="BI443"/>
  <c r="BH443"/>
  <c r="BG443"/>
  <c r="BE443"/>
  <c r="T443"/>
  <c r="R443"/>
  <c r="P443"/>
  <c r="BI439"/>
  <c r="BH439"/>
  <c r="BG439"/>
  <c r="BE439"/>
  <c r="T439"/>
  <c r="R439"/>
  <c r="P439"/>
  <c r="BI437"/>
  <c r="BH437"/>
  <c r="BG437"/>
  <c r="BE437"/>
  <c r="T437"/>
  <c r="R437"/>
  <c r="P437"/>
  <c r="BI435"/>
  <c r="BH435"/>
  <c r="BG435"/>
  <c r="BE435"/>
  <c r="T435"/>
  <c r="R435"/>
  <c r="P435"/>
  <c r="BI429"/>
  <c r="BH429"/>
  <c r="BG429"/>
  <c r="BE429"/>
  <c r="T429"/>
  <c r="R429"/>
  <c r="P429"/>
  <c r="BI427"/>
  <c r="BH427"/>
  <c r="BG427"/>
  <c r="BE427"/>
  <c r="T427"/>
  <c r="R427"/>
  <c r="P427"/>
  <c r="BI424"/>
  <c r="BH424"/>
  <c r="BG424"/>
  <c r="BE424"/>
  <c r="T424"/>
  <c r="R424"/>
  <c r="P424"/>
  <c r="BI421"/>
  <c r="BH421"/>
  <c r="BG421"/>
  <c r="BE421"/>
  <c r="T421"/>
  <c r="T420"/>
  <c r="R421"/>
  <c r="R420"/>
  <c r="P421"/>
  <c r="P420"/>
  <c r="BI418"/>
  <c r="BH418"/>
  <c r="BG418"/>
  <c r="BE418"/>
  <c r="T418"/>
  <c r="R418"/>
  <c r="P418"/>
  <c r="BI416"/>
  <c r="BH416"/>
  <c r="BG416"/>
  <c r="BE416"/>
  <c r="T416"/>
  <c r="R416"/>
  <c r="P416"/>
  <c r="BI413"/>
  <c r="BH413"/>
  <c r="BG413"/>
  <c r="BE413"/>
  <c r="T413"/>
  <c r="R413"/>
  <c r="P413"/>
  <c r="BI412"/>
  <c r="BH412"/>
  <c r="BG412"/>
  <c r="BE412"/>
  <c r="T412"/>
  <c r="R412"/>
  <c r="P412"/>
  <c r="BI409"/>
  <c r="BH409"/>
  <c r="BG409"/>
  <c r="BE409"/>
  <c r="T409"/>
  <c r="R409"/>
  <c r="P409"/>
  <c r="BI405"/>
  <c r="BH405"/>
  <c r="BG405"/>
  <c r="BE405"/>
  <c r="T405"/>
  <c r="T404"/>
  <c r="R405"/>
  <c r="R404"/>
  <c r="P405"/>
  <c r="P404"/>
  <c r="BI402"/>
  <c r="BH402"/>
  <c r="BG402"/>
  <c r="BE402"/>
  <c r="T402"/>
  <c r="R402"/>
  <c r="P402"/>
  <c r="BI399"/>
  <c r="BH399"/>
  <c r="BG399"/>
  <c r="BE399"/>
  <c r="T399"/>
  <c r="R399"/>
  <c r="P399"/>
  <c r="BI397"/>
  <c r="BH397"/>
  <c r="BG397"/>
  <c r="BE397"/>
  <c r="T397"/>
  <c r="R397"/>
  <c r="P397"/>
  <c r="BI395"/>
  <c r="BH395"/>
  <c r="BG395"/>
  <c r="BE395"/>
  <c r="T395"/>
  <c r="R395"/>
  <c r="P395"/>
  <c r="BI392"/>
  <c r="BH392"/>
  <c r="BG392"/>
  <c r="BE392"/>
  <c r="T392"/>
  <c r="R392"/>
  <c r="P392"/>
  <c r="BI389"/>
  <c r="BH389"/>
  <c r="BG389"/>
  <c r="BE389"/>
  <c r="T389"/>
  <c r="R389"/>
  <c r="P389"/>
  <c r="BI383"/>
  <c r="BH383"/>
  <c r="BG383"/>
  <c r="BE383"/>
  <c r="T383"/>
  <c r="R383"/>
  <c r="P383"/>
  <c r="BI381"/>
  <c r="BH381"/>
  <c r="BG381"/>
  <c r="BE381"/>
  <c r="T381"/>
  <c r="R381"/>
  <c r="P381"/>
  <c r="BI379"/>
  <c r="BH379"/>
  <c r="BG379"/>
  <c r="BE379"/>
  <c r="T379"/>
  <c r="R379"/>
  <c r="P379"/>
  <c r="BI377"/>
  <c r="BH377"/>
  <c r="BG377"/>
  <c r="BE377"/>
  <c r="T377"/>
  <c r="R377"/>
  <c r="P377"/>
  <c r="BI375"/>
  <c r="BH375"/>
  <c r="BG375"/>
  <c r="BE375"/>
  <c r="T375"/>
  <c r="R375"/>
  <c r="P375"/>
  <c r="BI371"/>
  <c r="BH371"/>
  <c r="BG371"/>
  <c r="BE371"/>
  <c r="T371"/>
  <c r="R371"/>
  <c r="P371"/>
  <c r="BI368"/>
  <c r="BH368"/>
  <c r="BG368"/>
  <c r="BE368"/>
  <c r="T368"/>
  <c r="R368"/>
  <c r="P368"/>
  <c r="BI365"/>
  <c r="BH365"/>
  <c r="BG365"/>
  <c r="BE365"/>
  <c r="T365"/>
  <c r="R365"/>
  <c r="P365"/>
  <c r="BI362"/>
  <c r="BH362"/>
  <c r="BG362"/>
  <c r="BE362"/>
  <c r="T362"/>
  <c r="R362"/>
  <c r="P362"/>
  <c r="BI358"/>
  <c r="BH358"/>
  <c r="BG358"/>
  <c r="BE358"/>
  <c r="T358"/>
  <c r="R358"/>
  <c r="P358"/>
  <c r="BI351"/>
  <c r="BH351"/>
  <c r="BG351"/>
  <c r="BE351"/>
  <c r="T351"/>
  <c r="R351"/>
  <c r="P351"/>
  <c r="BI348"/>
  <c r="BH348"/>
  <c r="BG348"/>
  <c r="BE348"/>
  <c r="T348"/>
  <c r="R348"/>
  <c r="P348"/>
  <c r="BI347"/>
  <c r="BH347"/>
  <c r="BG347"/>
  <c r="BE347"/>
  <c r="T347"/>
  <c r="R347"/>
  <c r="P347"/>
  <c r="BI345"/>
  <c r="BH345"/>
  <c r="BG345"/>
  <c r="BE345"/>
  <c r="T345"/>
  <c r="R345"/>
  <c r="P345"/>
  <c r="BI343"/>
  <c r="BH343"/>
  <c r="BG343"/>
  <c r="BE343"/>
  <c r="T343"/>
  <c r="R343"/>
  <c r="P343"/>
  <c r="BI341"/>
  <c r="BH341"/>
  <c r="BG341"/>
  <c r="BE341"/>
  <c r="T341"/>
  <c r="R341"/>
  <c r="P341"/>
  <c r="BI338"/>
  <c r="BH338"/>
  <c r="BG338"/>
  <c r="BE338"/>
  <c r="T338"/>
  <c r="R338"/>
  <c r="P338"/>
  <c r="BI336"/>
  <c r="BH336"/>
  <c r="BG336"/>
  <c r="BE336"/>
  <c r="T336"/>
  <c r="R336"/>
  <c r="P336"/>
  <c r="BI333"/>
  <c r="BH333"/>
  <c r="BG333"/>
  <c r="BE333"/>
  <c r="T333"/>
  <c r="R333"/>
  <c r="P333"/>
  <c r="BI330"/>
  <c r="BH330"/>
  <c r="BG330"/>
  <c r="BE330"/>
  <c r="T330"/>
  <c r="R330"/>
  <c r="P330"/>
  <c r="BI328"/>
  <c r="BH328"/>
  <c r="BG328"/>
  <c r="BE328"/>
  <c r="T328"/>
  <c r="R328"/>
  <c r="P328"/>
  <c r="BI325"/>
  <c r="BH325"/>
  <c r="BG325"/>
  <c r="BE325"/>
  <c r="T325"/>
  <c r="R325"/>
  <c r="P325"/>
  <c r="BI323"/>
  <c r="BH323"/>
  <c r="BG323"/>
  <c r="BE323"/>
  <c r="T323"/>
  <c r="R323"/>
  <c r="P323"/>
  <c r="BI321"/>
  <c r="BH321"/>
  <c r="BG321"/>
  <c r="BE321"/>
  <c r="T321"/>
  <c r="R321"/>
  <c r="P321"/>
  <c r="BI318"/>
  <c r="BH318"/>
  <c r="BG318"/>
  <c r="BE318"/>
  <c r="T318"/>
  <c r="R318"/>
  <c r="P318"/>
  <c r="BI311"/>
  <c r="BH311"/>
  <c r="BG311"/>
  <c r="BE311"/>
  <c r="T311"/>
  <c r="R311"/>
  <c r="P311"/>
  <c r="BI308"/>
  <c r="BH308"/>
  <c r="BG308"/>
  <c r="BE308"/>
  <c r="T308"/>
  <c r="T307"/>
  <c r="R308"/>
  <c r="R307"/>
  <c r="P308"/>
  <c r="P307"/>
  <c r="BI306"/>
  <c r="BH306"/>
  <c r="BG306"/>
  <c r="BE306"/>
  <c r="T306"/>
  <c r="R306"/>
  <c r="P306"/>
  <c r="BI304"/>
  <c r="BH304"/>
  <c r="BG304"/>
  <c r="BE304"/>
  <c r="T304"/>
  <c r="R304"/>
  <c r="P304"/>
  <c r="BI303"/>
  <c r="BH303"/>
  <c r="BG303"/>
  <c r="BE303"/>
  <c r="T303"/>
  <c r="R303"/>
  <c r="P303"/>
  <c r="BI301"/>
  <c r="BH301"/>
  <c r="BG301"/>
  <c r="BE301"/>
  <c r="T301"/>
  <c r="R301"/>
  <c r="P301"/>
  <c r="BI299"/>
  <c r="BH299"/>
  <c r="BG299"/>
  <c r="BE299"/>
  <c r="T299"/>
  <c r="R299"/>
  <c r="P299"/>
  <c r="BI297"/>
  <c r="BH297"/>
  <c r="BG297"/>
  <c r="BE297"/>
  <c r="T297"/>
  <c r="R297"/>
  <c r="P297"/>
  <c r="BI293"/>
  <c r="BH293"/>
  <c r="BG293"/>
  <c r="BE293"/>
  <c r="T293"/>
  <c r="R293"/>
  <c r="P293"/>
  <c r="BI290"/>
  <c r="BH290"/>
  <c r="BG290"/>
  <c r="BE290"/>
  <c r="T290"/>
  <c r="R290"/>
  <c r="P290"/>
  <c r="BI284"/>
  <c r="BH284"/>
  <c r="BG284"/>
  <c r="BE284"/>
  <c r="T284"/>
  <c r="R284"/>
  <c r="P284"/>
  <c r="BI281"/>
  <c r="BH281"/>
  <c r="BG281"/>
  <c r="BE281"/>
  <c r="T281"/>
  <c r="R281"/>
  <c r="P281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4"/>
  <c r="BH274"/>
  <c r="BG274"/>
  <c r="BE274"/>
  <c r="T274"/>
  <c r="R274"/>
  <c r="P274"/>
  <c r="BI271"/>
  <c r="BH271"/>
  <c r="BG271"/>
  <c r="BE271"/>
  <c r="T271"/>
  <c r="R271"/>
  <c r="P271"/>
  <c r="BI267"/>
  <c r="BH267"/>
  <c r="BG267"/>
  <c r="BE267"/>
  <c r="T267"/>
  <c r="R267"/>
  <c r="P267"/>
  <c r="BI255"/>
  <c r="BH255"/>
  <c r="BG255"/>
  <c r="BE255"/>
  <c r="T255"/>
  <c r="R255"/>
  <c r="P255"/>
  <c r="BI252"/>
  <c r="BH252"/>
  <c r="BG252"/>
  <c r="BE252"/>
  <c r="T252"/>
  <c r="R252"/>
  <c r="P252"/>
  <c r="BI248"/>
  <c r="BH248"/>
  <c r="BG248"/>
  <c r="BE248"/>
  <c r="T248"/>
  <c r="R248"/>
  <c r="P248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6"/>
  <c r="BH236"/>
  <c r="BG236"/>
  <c r="BE236"/>
  <c r="T236"/>
  <c r="R236"/>
  <c r="P236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7"/>
  <c r="BH227"/>
  <c r="BG227"/>
  <c r="BE227"/>
  <c r="T227"/>
  <c r="R227"/>
  <c r="P227"/>
  <c r="BI225"/>
  <c r="BH225"/>
  <c r="BG225"/>
  <c r="BE225"/>
  <c r="T225"/>
  <c r="R225"/>
  <c r="P225"/>
  <c r="BI220"/>
  <c r="BH220"/>
  <c r="BG220"/>
  <c r="BE220"/>
  <c r="T220"/>
  <c r="R220"/>
  <c r="P220"/>
  <c r="BI218"/>
  <c r="BH218"/>
  <c r="BG218"/>
  <c r="BE218"/>
  <c r="T218"/>
  <c r="R218"/>
  <c r="P218"/>
  <c r="BI202"/>
  <c r="BH202"/>
  <c r="BG202"/>
  <c r="BE202"/>
  <c r="T202"/>
  <c r="R202"/>
  <c r="P202"/>
  <c r="BI200"/>
  <c r="BH200"/>
  <c r="BG200"/>
  <c r="BE200"/>
  <c r="T200"/>
  <c r="R200"/>
  <c r="P200"/>
  <c r="BI190"/>
  <c r="BH190"/>
  <c r="BG190"/>
  <c r="BE190"/>
  <c r="T190"/>
  <c r="R190"/>
  <c r="P190"/>
  <c r="BI187"/>
  <c r="BH187"/>
  <c r="BG187"/>
  <c r="BE187"/>
  <c r="T187"/>
  <c r="R187"/>
  <c r="P187"/>
  <c r="BI183"/>
  <c r="BH183"/>
  <c r="BG183"/>
  <c r="BE183"/>
  <c r="T183"/>
  <c r="R183"/>
  <c r="P183"/>
  <c r="BI179"/>
  <c r="BH179"/>
  <c r="BG179"/>
  <c r="BE179"/>
  <c r="T179"/>
  <c r="R179"/>
  <c r="P179"/>
  <c r="BI175"/>
  <c r="BH175"/>
  <c r="BG175"/>
  <c r="BE175"/>
  <c r="T175"/>
  <c r="R175"/>
  <c r="P175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59"/>
  <c r="BH159"/>
  <c r="BG159"/>
  <c r="BE159"/>
  <c r="T159"/>
  <c r="R159"/>
  <c r="P159"/>
  <c r="BI150"/>
  <c r="BH150"/>
  <c r="BG150"/>
  <c r="BE150"/>
  <c r="T150"/>
  <c r="R150"/>
  <c r="P150"/>
  <c r="BI147"/>
  <c r="BH147"/>
  <c r="BG147"/>
  <c r="BE147"/>
  <c r="T147"/>
  <c r="R147"/>
  <c r="P147"/>
  <c r="BI143"/>
  <c r="BH143"/>
  <c r="BG143"/>
  <c r="BE143"/>
  <c r="T143"/>
  <c r="R143"/>
  <c r="P143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1"/>
  <c r="BH131"/>
  <c r="BG131"/>
  <c r="BE131"/>
  <c r="T131"/>
  <c r="R131"/>
  <c r="P131"/>
  <c r="BI128"/>
  <c r="BH128"/>
  <c r="BG128"/>
  <c r="BE128"/>
  <c r="T128"/>
  <c r="R128"/>
  <c r="P128"/>
  <c r="BI120"/>
  <c r="BH120"/>
  <c r="BG120"/>
  <c r="BE120"/>
  <c r="T120"/>
  <c r="T119"/>
  <c r="R120"/>
  <c r="R119"/>
  <c r="P120"/>
  <c r="P119"/>
  <c r="BI118"/>
  <c r="BH118"/>
  <c r="BG118"/>
  <c r="BE118"/>
  <c r="T118"/>
  <c r="R118"/>
  <c r="P118"/>
  <c r="BI116"/>
  <c r="BH116"/>
  <c r="BG116"/>
  <c r="BE116"/>
  <c r="T116"/>
  <c r="R116"/>
  <c r="P116"/>
  <c r="BI113"/>
  <c r="BH113"/>
  <c r="BG113"/>
  <c r="BE113"/>
  <c r="T113"/>
  <c r="R113"/>
  <c r="P113"/>
  <c r="BI111"/>
  <c r="BH111"/>
  <c r="BG111"/>
  <c r="BE111"/>
  <c r="T111"/>
  <c r="R111"/>
  <c r="P111"/>
  <c r="BI108"/>
  <c r="BH108"/>
  <c r="BG108"/>
  <c r="BE108"/>
  <c r="T108"/>
  <c r="R108"/>
  <c r="P108"/>
  <c r="BI105"/>
  <c r="BH105"/>
  <c r="BG105"/>
  <c r="BE105"/>
  <c r="T105"/>
  <c r="R105"/>
  <c r="P105"/>
  <c r="J99"/>
  <c r="J98"/>
  <c r="F98"/>
  <c r="F96"/>
  <c r="E94"/>
  <c r="J55"/>
  <c r="J54"/>
  <c r="F54"/>
  <c r="F52"/>
  <c r="E50"/>
  <c r="J18"/>
  <c r="E18"/>
  <c r="F99"/>
  <c r="J17"/>
  <c r="J12"/>
  <c r="J96"/>
  <c r="E7"/>
  <c r="E92"/>
  <c i="1" r="L50"/>
  <c r="AM50"/>
  <c r="AM49"/>
  <c r="L49"/>
  <c r="AM47"/>
  <c r="L47"/>
  <c r="L45"/>
  <c r="L44"/>
  <c i="2" r="J669"/>
  <c r="J622"/>
  <c r="J610"/>
  <c r="BK589"/>
  <c r="BK579"/>
  <c r="BK554"/>
  <c r="J526"/>
  <c r="J486"/>
  <c r="BK444"/>
  <c r="BK413"/>
  <c r="J389"/>
  <c r="J330"/>
  <c r="J276"/>
  <c r="J239"/>
  <c r="J632"/>
  <c r="J587"/>
  <c r="BK568"/>
  <c r="BK530"/>
  <c r="J475"/>
  <c r="BK429"/>
  <c r="BK371"/>
  <c r="BK328"/>
  <c r="BK277"/>
  <c r="BK225"/>
  <c r="BK663"/>
  <c r="BK596"/>
  <c r="BK528"/>
  <c r="J484"/>
  <c r="J444"/>
  <c r="J395"/>
  <c r="J347"/>
  <c r="J271"/>
  <c r="BK231"/>
  <c r="J139"/>
  <c r="J663"/>
  <c r="BK612"/>
  <c i="3" r="J101"/>
  <c r="J96"/>
  <c i="2" r="BK580"/>
  <c r="J562"/>
  <c r="BK538"/>
  <c r="J472"/>
  <c r="J449"/>
  <c r="BK418"/>
  <c r="J392"/>
  <c r="J336"/>
  <c r="BK290"/>
  <c r="BK245"/>
  <c r="BK150"/>
  <c r="BK619"/>
  <c r="J589"/>
  <c r="J570"/>
  <c r="J536"/>
  <c r="BK486"/>
  <c r="J457"/>
  <c r="J405"/>
  <c r="BK345"/>
  <c r="BK306"/>
  <c r="J274"/>
  <c r="BK200"/>
  <c r="J658"/>
  <c r="BK605"/>
  <c r="J564"/>
  <c r="BK526"/>
  <c r="J466"/>
  <c r="BK435"/>
  <c r="BK397"/>
  <c r="BK330"/>
  <c r="BK274"/>
  <c r="BK239"/>
  <c r="J165"/>
  <c r="J137"/>
  <c r="BK669"/>
  <c r="J606"/>
  <c r="BK105"/>
  <c i="3" r="BK86"/>
  <c i="2" r="J325"/>
  <c r="J278"/>
  <c r="BK238"/>
  <c r="BK667"/>
  <c r="J596"/>
  <c r="BK578"/>
  <c r="BK548"/>
  <c r="BK501"/>
  <c r="J473"/>
  <c r="J435"/>
  <c r="J375"/>
  <c r="J348"/>
  <c r="BK303"/>
  <c r="J248"/>
  <c r="J190"/>
  <c r="J633"/>
  <c r="J598"/>
  <c r="BK556"/>
  <c r="BK523"/>
  <c r="BK475"/>
  <c r="BK439"/>
  <c r="J399"/>
  <c r="BK301"/>
  <c r="BK255"/>
  <c r="J202"/>
  <c r="J147"/>
  <c r="J113"/>
  <c r="BK649"/>
  <c r="BK137"/>
  <c i="1" r="AS54"/>
  <c i="2" r="J651"/>
  <c r="BK623"/>
  <c r="BK614"/>
  <c r="J605"/>
  <c r="J582"/>
  <c r="BK564"/>
  <c r="J540"/>
  <c r="BK497"/>
  <c r="J470"/>
  <c r="BK457"/>
  <c r="BK424"/>
  <c r="BK402"/>
  <c r="BK338"/>
  <c r="BK293"/>
  <c r="BK246"/>
  <c r="BK672"/>
  <c r="BK617"/>
  <c r="J580"/>
  <c r="BK552"/>
  <c r="BK482"/>
  <c r="J459"/>
  <c r="J379"/>
  <c r="BK341"/>
  <c r="BK297"/>
  <c r="BK202"/>
  <c r="J653"/>
  <c r="BK603"/>
  <c r="J550"/>
  <c r="BK507"/>
  <c r="J462"/>
  <c r="BK412"/>
  <c r="BK375"/>
  <c r="J303"/>
  <c r="J238"/>
  <c r="BK163"/>
  <c r="J118"/>
  <c r="BK629"/>
  <c r="J111"/>
  <c i="3" r="J89"/>
  <c i="2" r="J592"/>
  <c r="BK575"/>
  <c r="BK542"/>
  <c r="J507"/>
  <c r="BK495"/>
  <c r="BK476"/>
  <c r="J463"/>
  <c r="J427"/>
  <c r="BK399"/>
  <c r="BK358"/>
  <c r="J328"/>
  <c r="J277"/>
  <c r="BK235"/>
  <c r="BK658"/>
  <c r="J616"/>
  <c r="J575"/>
  <c r="BK550"/>
  <c r="BK513"/>
  <c r="BK470"/>
  <c r="J437"/>
  <c r="J368"/>
  <c r="BK333"/>
  <c r="J301"/>
  <c r="J246"/>
  <c r="BK183"/>
  <c r="J629"/>
  <c r="J595"/>
  <c r="J542"/>
  <c r="BK505"/>
  <c r="J450"/>
  <c r="J424"/>
  <c r="BK379"/>
  <c r="BK304"/>
  <c r="J267"/>
  <c r="BK187"/>
  <c r="J143"/>
  <c r="BK108"/>
  <c r="BK616"/>
  <c r="BK113"/>
  <c i="3" r="J92"/>
  <c i="2" r="J333"/>
  <c r="J284"/>
  <c r="BK244"/>
  <c r="J159"/>
  <c r="BK601"/>
  <c r="BK582"/>
  <c r="BK558"/>
  <c r="J523"/>
  <c r="BK480"/>
  <c r="BK460"/>
  <c r="BK395"/>
  <c r="BK336"/>
  <c r="BK325"/>
  <c r="J290"/>
  <c r="J236"/>
  <c r="J183"/>
  <c r="BK606"/>
  <c r="J568"/>
  <c r="BK533"/>
  <c r="BK493"/>
  <c r="J447"/>
  <c r="J418"/>
  <c r="BK365"/>
  <c r="J308"/>
  <c r="BK240"/>
  <c r="J233"/>
  <c r="J161"/>
  <c r="BK120"/>
  <c r="BK626"/>
  <c r="J621"/>
  <c r="BK116"/>
  <c i="3" r="J94"/>
  <c i="2" r="J665"/>
  <c r="BK632"/>
  <c r="J612"/>
  <c r="J603"/>
  <c r="J573"/>
  <c r="J546"/>
  <c r="J505"/>
  <c r="J478"/>
  <c r="J460"/>
  <c r="BK437"/>
  <c r="J397"/>
  <c r="BK351"/>
  <c r="BK311"/>
  <c r="J255"/>
  <c r="BK227"/>
  <c r="BK651"/>
  <c r="BK595"/>
  <c r="BK560"/>
  <c r="J520"/>
  <c r="BK465"/>
  <c r="BK392"/>
  <c r="BK347"/>
  <c r="J304"/>
  <c r="J240"/>
  <c r="BK165"/>
  <c r="J607"/>
  <c r="BK566"/>
  <c r="BK520"/>
  <c r="BK468"/>
  <c r="J421"/>
  <c r="J341"/>
  <c r="BK281"/>
  <c r="J218"/>
  <c r="BK147"/>
  <c r="BK111"/>
  <c r="J131"/>
  <c i="3" r="BK94"/>
  <c r="J86"/>
  <c i="2" r="BK570"/>
  <c r="J548"/>
  <c r="J513"/>
  <c r="J489"/>
  <c r="J480"/>
  <c r="BK459"/>
  <c r="J439"/>
  <c r="BK405"/>
  <c r="BK348"/>
  <c r="BK321"/>
  <c r="BK267"/>
  <c r="J200"/>
  <c r="J649"/>
  <c r="BK598"/>
  <c r="J579"/>
  <c r="J556"/>
  <c r="BK499"/>
  <c r="BK462"/>
  <c r="BK421"/>
  <c r="BK377"/>
  <c r="J338"/>
  <c r="BK299"/>
  <c r="BK233"/>
  <c r="J150"/>
  <c r="J636"/>
  <c r="J578"/>
  <c r="J530"/>
  <c r="J495"/>
  <c r="J443"/>
  <c r="BK409"/>
  <c r="J371"/>
  <c r="J299"/>
  <c r="J245"/>
  <c r="BK220"/>
  <c r="BK143"/>
  <c r="J116"/>
  <c r="J623"/>
  <c r="BK134"/>
  <c i="3" r="J98"/>
  <c r="BK92"/>
  <c i="2" r="J297"/>
  <c r="BK271"/>
  <c r="J231"/>
  <c r="BK653"/>
  <c r="J626"/>
  <c r="BK585"/>
  <c r="J566"/>
  <c r="J533"/>
  <c r="J476"/>
  <c r="BK449"/>
  <c r="BK381"/>
  <c r="J351"/>
  <c r="BK308"/>
  <c r="BK276"/>
  <c r="J227"/>
  <c r="J163"/>
  <c r="J655"/>
  <c r="BK621"/>
  <c r="BK593"/>
  <c r="BK540"/>
  <c r="J499"/>
  <c r="J465"/>
  <c r="J413"/>
  <c r="BK389"/>
  <c r="J343"/>
  <c r="J293"/>
  <c r="BK236"/>
  <c r="BK175"/>
  <c r="J134"/>
  <c r="BK665"/>
  <c r="J120"/>
  <c i="3" r="BK101"/>
  <c i="2" r="J667"/>
  <c r="J617"/>
  <c r="BK607"/>
  <c r="BK587"/>
  <c r="J560"/>
  <c r="BK510"/>
  <c r="J482"/>
  <c r="BK466"/>
  <c r="BK416"/>
  <c r="BK362"/>
  <c r="BK323"/>
  <c r="J281"/>
  <c r="J179"/>
  <c r="J599"/>
  <c r="J576"/>
  <c r="J538"/>
  <c r="J493"/>
  <c r="BK443"/>
  <c r="J362"/>
  <c r="J321"/>
  <c r="J252"/>
  <c r="J187"/>
  <c r="J619"/>
  <c r="J585"/>
  <c r="BK536"/>
  <c r="J497"/>
  <c r="J429"/>
  <c r="J381"/>
  <c r="J311"/>
  <c r="J244"/>
  <c r="BK179"/>
  <c r="BK131"/>
  <c r="BK622"/>
  <c r="BK118"/>
  <c i="3" r="BK89"/>
  <c i="2" r="BK583"/>
  <c r="BK576"/>
  <c r="J558"/>
  <c r="J518"/>
  <c r="J501"/>
  <c r="BK484"/>
  <c r="J468"/>
  <c r="BK447"/>
  <c r="J409"/>
  <c r="BK368"/>
  <c r="J306"/>
  <c r="BK248"/>
  <c r="BK161"/>
  <c r="BK633"/>
  <c r="J593"/>
  <c r="J583"/>
  <c r="BK562"/>
  <c r="J528"/>
  <c r="BK478"/>
  <c r="BK450"/>
  <c r="J383"/>
  <c r="J358"/>
  <c r="J323"/>
  <c r="BK279"/>
  <c r="J220"/>
  <c r="J175"/>
  <c r="BK610"/>
  <c r="BK599"/>
  <c r="J552"/>
  <c r="BK518"/>
  <c r="BK473"/>
  <c r="J416"/>
  <c r="BK383"/>
  <c r="J345"/>
  <c r="BK284"/>
  <c r="J235"/>
  <c r="BK159"/>
  <c r="J128"/>
  <c r="BK655"/>
  <c r="BK128"/>
  <c i="3" r="BK96"/>
  <c r="BK98"/>
  <c i="2" r="BK318"/>
  <c r="BK252"/>
  <c r="BK190"/>
  <c r="BK636"/>
  <c r="BK592"/>
  <c r="BK573"/>
  <c r="J554"/>
  <c r="BK489"/>
  <c r="BK463"/>
  <c r="J412"/>
  <c r="J365"/>
  <c r="BK343"/>
  <c r="BK278"/>
  <c r="BK218"/>
  <c r="J672"/>
  <c r="J601"/>
  <c r="BK546"/>
  <c r="J510"/>
  <c r="BK472"/>
  <c r="BK427"/>
  <c r="J402"/>
  <c r="J377"/>
  <c r="J318"/>
  <c r="J279"/>
  <c r="J225"/>
  <c r="BK139"/>
  <c r="J105"/>
  <c r="J614"/>
  <c r="J108"/>
  <c l="1" r="P104"/>
  <c r="P127"/>
  <c r="T127"/>
  <c r="BK133"/>
  <c r="J133"/>
  <c r="J64"/>
  <c r="P133"/>
  <c r="R133"/>
  <c r="T133"/>
  <c r="R104"/>
  <c r="BK138"/>
  <c r="J138"/>
  <c r="J65"/>
  <c r="R138"/>
  <c r="BK310"/>
  <c r="J310"/>
  <c r="J67"/>
  <c r="R310"/>
  <c r="BK394"/>
  <c r="J394"/>
  <c r="J68"/>
  <c r="T394"/>
  <c r="BK408"/>
  <c r="J408"/>
  <c r="J71"/>
  <c r="R408"/>
  <c r="P423"/>
  <c r="T423"/>
  <c r="P446"/>
  <c r="T446"/>
  <c r="P488"/>
  <c r="T488"/>
  <c r="BK104"/>
  <c r="J104"/>
  <c r="J61"/>
  <c r="T104"/>
  <c r="BK127"/>
  <c r="J127"/>
  <c r="J63"/>
  <c r="R127"/>
  <c r="P138"/>
  <c r="T138"/>
  <c r="P310"/>
  <c r="T310"/>
  <c r="P394"/>
  <c r="R394"/>
  <c r="P408"/>
  <c r="T408"/>
  <c r="BK423"/>
  <c r="J423"/>
  <c r="J73"/>
  <c r="R423"/>
  <c r="BK446"/>
  <c r="J446"/>
  <c r="J74"/>
  <c r="R446"/>
  <c r="BK488"/>
  <c r="J488"/>
  <c r="J75"/>
  <c r="R488"/>
  <c r="BK512"/>
  <c r="J512"/>
  <c r="J76"/>
  <c r="P512"/>
  <c r="R512"/>
  <c r="T512"/>
  <c r="BK572"/>
  <c r="J572"/>
  <c r="J77"/>
  <c r="P572"/>
  <c r="R572"/>
  <c r="T572"/>
  <c r="BK591"/>
  <c r="J591"/>
  <c r="J78"/>
  <c r="P591"/>
  <c r="R591"/>
  <c r="T591"/>
  <c r="BK628"/>
  <c r="J628"/>
  <c r="J79"/>
  <c r="P628"/>
  <c r="R628"/>
  <c r="T628"/>
  <c r="BK635"/>
  <c r="J635"/>
  <c r="J80"/>
  <c r="P635"/>
  <c r="R635"/>
  <c r="T635"/>
  <c r="BK657"/>
  <c r="J657"/>
  <c r="J81"/>
  <c r="P657"/>
  <c r="R657"/>
  <c r="T657"/>
  <c i="3" r="BK88"/>
  <c r="J88"/>
  <c r="J62"/>
  <c r="P88"/>
  <c r="P84"/>
  <c r="P83"/>
  <c i="1" r="AU56"/>
  <c i="3" r="R88"/>
  <c r="R84"/>
  <c r="R83"/>
  <c r="T88"/>
  <c r="T84"/>
  <c r="T83"/>
  <c i="2" r="BK119"/>
  <c r="J119"/>
  <c r="J62"/>
  <c r="BK420"/>
  <c r="J420"/>
  <c r="J72"/>
  <c r="BK307"/>
  <c r="J307"/>
  <c r="J66"/>
  <c r="BK404"/>
  <c r="J404"/>
  <c r="J69"/>
  <c r="BK671"/>
  <c r="J671"/>
  <c r="J82"/>
  <c i="3" r="BK85"/>
  <c r="J85"/>
  <c r="J61"/>
  <c r="BK100"/>
  <c r="J100"/>
  <c r="J63"/>
  <c r="E73"/>
  <c r="J77"/>
  <c r="BF89"/>
  <c r="BF92"/>
  <c r="BF98"/>
  <c r="F55"/>
  <c r="BF101"/>
  <c i="2" r="BK407"/>
  <c r="J407"/>
  <c r="J70"/>
  <c i="3" r="BF86"/>
  <c r="BF94"/>
  <c r="BF96"/>
  <c i="2" r="J52"/>
  <c r="F55"/>
  <c r="BF128"/>
  <c r="BF131"/>
  <c r="BF137"/>
  <c r="BF610"/>
  <c r="BF612"/>
  <c r="BF622"/>
  <c r="BF632"/>
  <c r="BF658"/>
  <c r="BF672"/>
  <c r="E48"/>
  <c r="BF105"/>
  <c r="BF108"/>
  <c r="BF111"/>
  <c r="BF113"/>
  <c r="BF116"/>
  <c r="BF118"/>
  <c r="BF120"/>
  <c r="BF134"/>
  <c r="BF139"/>
  <c r="BF143"/>
  <c r="BF147"/>
  <c r="BF190"/>
  <c r="BF225"/>
  <c r="BF244"/>
  <c r="BF245"/>
  <c r="BF246"/>
  <c r="BF248"/>
  <c r="BF274"/>
  <c r="BF276"/>
  <c r="BF277"/>
  <c r="BF284"/>
  <c r="BF293"/>
  <c r="BF304"/>
  <c r="BF318"/>
  <c r="BF321"/>
  <c r="BF323"/>
  <c r="BF325"/>
  <c r="BF330"/>
  <c r="BF333"/>
  <c r="BF336"/>
  <c r="BF347"/>
  <c r="BF348"/>
  <c r="BF351"/>
  <c r="BF358"/>
  <c r="BF389"/>
  <c r="BF402"/>
  <c r="BF405"/>
  <c r="BF416"/>
  <c r="BF418"/>
  <c r="BF457"/>
  <c r="BF459"/>
  <c r="BF468"/>
  <c r="BF475"/>
  <c r="BF476"/>
  <c r="BF478"/>
  <c r="BF480"/>
  <c r="BF484"/>
  <c r="BF499"/>
  <c r="BF536"/>
  <c r="BF552"/>
  <c r="BF556"/>
  <c r="BF558"/>
  <c r="BF560"/>
  <c r="BF568"/>
  <c r="BF570"/>
  <c r="BF573"/>
  <c r="BF575"/>
  <c r="BF578"/>
  <c r="BF579"/>
  <c r="BF580"/>
  <c r="BF582"/>
  <c r="BF585"/>
  <c r="BF587"/>
  <c r="BF589"/>
  <c r="BF601"/>
  <c r="BF603"/>
  <c r="BF606"/>
  <c r="BF614"/>
  <c r="BF626"/>
  <c r="BF633"/>
  <c r="BF651"/>
  <c r="BF653"/>
  <c r="BF150"/>
  <c r="BF159"/>
  <c r="BF163"/>
  <c r="BF175"/>
  <c r="BF179"/>
  <c r="BF183"/>
  <c r="BF187"/>
  <c r="BF220"/>
  <c r="BF227"/>
  <c r="BF233"/>
  <c r="BF236"/>
  <c r="BF238"/>
  <c r="BF240"/>
  <c r="BF252"/>
  <c r="BF255"/>
  <c r="BF267"/>
  <c r="BF279"/>
  <c r="BF281"/>
  <c r="BF290"/>
  <c r="BF308"/>
  <c r="BF311"/>
  <c r="BF328"/>
  <c r="BF383"/>
  <c r="BF392"/>
  <c r="BF395"/>
  <c r="BF397"/>
  <c r="BF399"/>
  <c r="BF412"/>
  <c r="BF413"/>
  <c r="BF421"/>
  <c r="BF424"/>
  <c r="BF435"/>
  <c r="BF437"/>
  <c r="BF443"/>
  <c r="BF444"/>
  <c r="BF465"/>
  <c r="BF466"/>
  <c r="BF470"/>
  <c r="BF482"/>
  <c r="BF486"/>
  <c r="BF493"/>
  <c r="BF495"/>
  <c r="BF501"/>
  <c r="BF505"/>
  <c r="BF507"/>
  <c r="BF510"/>
  <c r="BF513"/>
  <c r="BF523"/>
  <c r="BF538"/>
  <c r="BF540"/>
  <c r="BF542"/>
  <c r="BF546"/>
  <c r="BF562"/>
  <c r="BF564"/>
  <c r="BF598"/>
  <c r="BF617"/>
  <c r="BF623"/>
  <c r="BF629"/>
  <c r="BF636"/>
  <c r="BF655"/>
  <c r="BF665"/>
  <c r="BF669"/>
  <c r="BF161"/>
  <c r="BF165"/>
  <c r="BF200"/>
  <c r="BF202"/>
  <c r="BF218"/>
  <c r="BF231"/>
  <c r="BF235"/>
  <c r="BF239"/>
  <c r="BF271"/>
  <c r="BF278"/>
  <c r="BF297"/>
  <c r="BF299"/>
  <c r="BF301"/>
  <c r="BF303"/>
  <c r="BF306"/>
  <c r="BF338"/>
  <c r="BF341"/>
  <c r="BF343"/>
  <c r="BF345"/>
  <c r="BF362"/>
  <c r="BF365"/>
  <c r="BF368"/>
  <c r="BF371"/>
  <c r="BF375"/>
  <c r="BF377"/>
  <c r="BF379"/>
  <c r="BF381"/>
  <c r="BF409"/>
  <c r="BF427"/>
  <c r="BF429"/>
  <c r="BF439"/>
  <c r="BF447"/>
  <c r="BF449"/>
  <c r="BF450"/>
  <c r="BF460"/>
  <c r="BF462"/>
  <c r="BF463"/>
  <c r="BF472"/>
  <c r="BF473"/>
  <c r="BF489"/>
  <c r="BF497"/>
  <c r="BF518"/>
  <c r="BF520"/>
  <c r="BF526"/>
  <c r="BF528"/>
  <c r="BF530"/>
  <c r="BF533"/>
  <c r="BF548"/>
  <c r="BF550"/>
  <c r="BF554"/>
  <c r="BF566"/>
  <c r="BF576"/>
  <c r="BF583"/>
  <c r="BF592"/>
  <c r="BF593"/>
  <c r="BF595"/>
  <c r="BF596"/>
  <c r="BF599"/>
  <c r="BF605"/>
  <c r="BF607"/>
  <c r="BF616"/>
  <c r="BF619"/>
  <c r="BF621"/>
  <c r="BF649"/>
  <c r="BF663"/>
  <c r="BF667"/>
  <c i="3" r="F35"/>
  <c i="1" r="BB56"/>
  <c i="3" r="F36"/>
  <c i="1" r="BC56"/>
  <c i="2" r="F36"/>
  <c i="1" r="BC55"/>
  <c i="3" r="J33"/>
  <c i="1" r="AV56"/>
  <c i="2" r="F35"/>
  <c i="1" r="BB55"/>
  <c i="2" r="F37"/>
  <c i="1" r="BD55"/>
  <c i="2" r="J33"/>
  <c i="1" r="AV55"/>
  <c i="2" r="F33"/>
  <c i="1" r="AZ55"/>
  <c i="3" r="F37"/>
  <c i="1" r="BD56"/>
  <c i="3" r="F33"/>
  <c i="1" r="AZ56"/>
  <c i="2" l="1" r="P407"/>
  <c r="R407"/>
  <c r="R103"/>
  <c r="R102"/>
  <c r="T407"/>
  <c r="T103"/>
  <c r="T102"/>
  <c r="P103"/>
  <c r="P102"/>
  <c i="1" r="AU55"/>
  <c i="2" r="BK103"/>
  <c r="J103"/>
  <c r="J60"/>
  <c i="3" r="BK84"/>
  <c r="J84"/>
  <c r="J60"/>
  <c i="2" r="BK102"/>
  <c r="J102"/>
  <c r="J59"/>
  <c r="F34"/>
  <c i="1" r="BA55"/>
  <c r="AU54"/>
  <c r="AZ54"/>
  <c r="W29"/>
  <c r="BC54"/>
  <c r="AY54"/>
  <c r="BD54"/>
  <c r="W33"/>
  <c i="3" r="F34"/>
  <c i="1" r="BA56"/>
  <c r="BB54"/>
  <c r="W31"/>
  <c i="3" r="J34"/>
  <c i="1" r="AW56"/>
  <c r="AT56"/>
  <c i="2" r="J34"/>
  <c i="1" r="AW55"/>
  <c r="AT55"/>
  <c i="3" l="1" r="BK83"/>
  <c r="J83"/>
  <c r="J59"/>
  <c i="1" r="W32"/>
  <c r="BA54"/>
  <c r="W30"/>
  <c r="AX54"/>
  <c r="AV54"/>
  <c r="AK29"/>
  <c i="2" r="J30"/>
  <c i="1" r="AG55"/>
  <c i="2" l="1" r="J39"/>
  <c i="1" r="AN55"/>
  <c i="3" r="J30"/>
  <c i="1" r="AG56"/>
  <c r="AW54"/>
  <c r="AK30"/>
  <c i="3" l="1" r="J39"/>
  <c i="1" r="AN56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<sst xmlns="http://schemas.openxmlformats.org/spreadsheetml/2006/main">
  <si>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</si>
  <si>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</si>
  <si>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</si>
  <si>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</si>
  <si>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</si>
  <si>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{bd49c279-3cb4-4bdc-8721-a0a6c645d4ae}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</si>
  <si>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</si>
  <si>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</si>
  <si>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</si>
  <si>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</si>
  <si>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</si>
  <si>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</si>
  <si>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</si>
  <si>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</si>
  <si>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Bohumin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</si>
  <si>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</si>
  <si>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</si>
  <si>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 bytových domů č.p. 902 a 903, Bohumín</t>
  </si>
  <si>
    <t>KSO:</t>
  </si>
  <si>
    <t/>
  </si>
  <si>
    <t>CC-CZ:</t>
  </si>
  <si>
    <t>Místo:</t>
  </si>
  <si>
    <t>9. Května 902 a 903</t>
  </si>
  <si>
    <t>Datum:</t>
  </si>
  <si>
    <t>15. 8. 2025</t>
  </si>
  <si>
    <t>Zadavatel:</t>
  </si>
  <si>
    <t>IČ:</t>
  </si>
  <si>
    <t>Město Bohumín</t>
  </si>
  <si>
    <t>DIČ:</t>
  </si>
  <si>
    <t>Účastník:</t>
  </si>
  <si>
    <t>Vyplň údaj</t>
  </si>
  <si>
    <t>Projektant:</t>
  </si>
  <si>
    <t>BENUTA PRO</t>
  </si>
  <si>
    <t>True</t>
  </si>
  <si>
    <t>Zpracovatel:</t>
  </si>
  <si>
    <t>Ing. T. Pacola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</si>
  <si>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</si>
  <si>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</si>
  <si>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</si>
  <si>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</si>
  <si>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</si>
  <si>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</si>
  <si>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</si>
  <si>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</si>
  <si>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</si>
  <si>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</si>
  <si>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</si>
  <si>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</si>
  <si>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</si>
  <si>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</si>
  <si>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</si>
  <si>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</si>
  <si>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</si>
  <si>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</si>
  <si>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</si>
  <si>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</si>
  <si>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</si>
  <si>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</si>
  <si>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</si>
  <si>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</si>
  <si>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</si>
  <si>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</si>
  <si>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</si>
  <si>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</si>
  <si>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</si>
  <si>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</si>
  <si>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</si>
  <si>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</si>
  <si>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</si>
  <si>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</si>
  <si>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</si>
  <si>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</si>
  <si>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</si>
  <si>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</si>
  <si>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</si>
  <si>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</si>
  <si>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</si>
  <si>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</si>
  <si>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Stavba</t>
  </si>
  <si>
    <t>STA</t>
  </si>
  <si>
    <t>1</t>
  </si>
  <si>
    <t>{cb2b5f28-f7da-4185-a959-a9ba51c03034}</t>
  </si>
  <si>
    <t>VRN</t>
  </si>
  <si>
    <t>{50f5983d-e5aa-4f50-a470-a220b024f075}</t>
  </si>
  <si>
    <t>KRYCÍ LIST SOUPISU PRACÍ</t>
  </si>
  <si>
    <t>Objekt:</t>
  </si>
  <si>
    <t>01 - Stavba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</si>
  <si>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</si>
  <si>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</si>
  <si>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</si>
  <si>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</si>
  <si>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</si>
  <si>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</si>
  <si>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</si>
  <si>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</si>
  <si>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</si>
  <si>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</si>
  <si>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</si>
  <si>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</si>
  <si>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</si>
  <si>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</si>
  <si>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</si>
  <si>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</si>
  <si>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</si>
  <si>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</si>
  <si>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</si>
  <si>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</si>
  <si>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</si>
  <si>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</si>
  <si>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</si>
  <si>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</si>
  <si>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</si>
  <si>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</si>
  <si>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</si>
  <si>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</si>
  <si>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</si>
  <si>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</si>
  <si>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</si>
  <si>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</si>
  <si>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</si>
  <si>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</si>
  <si>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</si>
  <si>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</si>
  <si>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</si>
  <si>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</si>
  <si>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</si>
  <si>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</si>
  <si>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</si>
  <si>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</si>
  <si>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</si>
  <si>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</si>
  <si>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</si>
  <si>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</si>
  <si>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</si>
  <si>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m2</t>
  </si>
  <si>
    <t>CS ÚRS 2025 02</t>
  </si>
  <si>
    <t>4</t>
  </si>
  <si>
    <t>2</t>
  </si>
  <si>
    <t>1568685757</t>
  </si>
  <si>
    <t>Online PSC</t>
  </si>
  <si>
    <t>https://podminky.urs.cz/item/CS_URS_2025_02/113106121</t>
  </si>
  <si>
    <t>VV</t>
  </si>
  <si>
    <t>(39+11,4*2+9+9,5)*0,5</t>
  </si>
  <si>
    <t>132112132</t>
  </si>
  <si>
    <t>Hloubení nezapažených rýh šířky do 800 mm ručně s urovnáním dna do předepsaného profilu a spádu v hornině třídy těžitelnosti I skupiny 1 a 2 nesoudržných</t>
  </si>
  <si>
    <t>m3</t>
  </si>
  <si>
    <t>1531220785</t>
  </si>
  <si>
    <t>https://podminky.urs.cz/item/CS_URS_2025_02/132112132</t>
  </si>
  <si>
    <t>(17,5+9,6+10,9)*0,3*0,5</t>
  </si>
  <si>
    <t>3</t>
  </si>
  <si>
    <t>174111101</t>
  </si>
  <si>
    <t>Zásyp sypaninou z jakékoliv horniny ručně s uložením výkopku ve vrstvách se zhutněním jam, šachet, rýh nebo kolem objektů v těchto vykopávkách</t>
  </si>
  <si>
    <t>-1091411288</t>
  </si>
  <si>
    <t>https://podminky.urs.cz/item/CS_URS_2025_02/174111101</t>
  </si>
  <si>
    <t>181006112</t>
  </si>
  <si>
    <t>Rozprostření zemin schopných zúrodnění v rovině a ve sklonu do 1:5, tloušťka vrstvy přes 0,10 do 0,15 m</t>
  </si>
  <si>
    <t>1037149578</t>
  </si>
  <si>
    <t>https://podminky.urs.cz/item/CS_URS_2025_02/181006112</t>
  </si>
  <si>
    <t>38*1,5</t>
  </si>
  <si>
    <t>5</t>
  </si>
  <si>
    <t>181411131</t>
  </si>
  <si>
    <t>Založení trávníku na půdě předem připravené plochy do 1000 m2 výsevem včetně utažení parkového v rovině nebo na svahu do 1:5</t>
  </si>
  <si>
    <t>2078233961</t>
  </si>
  <si>
    <t>https://podminky.urs.cz/item/CS_URS_2025_02/181411131</t>
  </si>
  <si>
    <t>6</t>
  </si>
  <si>
    <t>M</t>
  </si>
  <si>
    <t>005724100</t>
  </si>
  <si>
    <t>osivo směs travní parková</t>
  </si>
  <si>
    <t>kg</t>
  </si>
  <si>
    <t>8</t>
  </si>
  <si>
    <t>312694968</t>
  </si>
  <si>
    <t>Svislé a kompletní konstrukce</t>
  </si>
  <si>
    <t>7</t>
  </si>
  <si>
    <t>316381111</t>
  </si>
  <si>
    <t>Komínové krycí desky z betonu tř. C 12/15 až C 16/20 s případnou konstrukční obvodovou výztuží včetně bednění, s potěrem nebo s povrchem vyhlazeným ve spádu k okrajům, bez přesahu, tl. přes 50 do 80 mm</t>
  </si>
  <si>
    <t>1990858729</t>
  </si>
  <si>
    <t>https://podminky.urs.cz/item/CS_URS_2025_02/316381111</t>
  </si>
  <si>
    <t>komíny</t>
  </si>
  <si>
    <t>1,35*0,45*8</t>
  </si>
  <si>
    <t>1,1*0,45</t>
  </si>
  <si>
    <t>5,85*0,45</t>
  </si>
  <si>
    <t>Součet</t>
  </si>
  <si>
    <t>Vodorovné konstrukce</t>
  </si>
  <si>
    <t>434351141</t>
  </si>
  <si>
    <t>Bednění stupňů betonovaných na podstupňové desce nebo na terénu půdorysně přímočarých zřízení</t>
  </si>
  <si>
    <t>CS ÚRS 2025 01</t>
  </si>
  <si>
    <t>1378515385</t>
  </si>
  <si>
    <t>https://podminky.urs.cz/item/CS_URS_2025_01/434351141</t>
  </si>
  <si>
    <t>1,5*0,25*2</t>
  </si>
  <si>
    <t>9</t>
  </si>
  <si>
    <t>434351142</t>
  </si>
  <si>
    <t>Bednění stupňů betonovaných na podstupňové desce nebo na terénu půdorysně přímočarých odstranění</t>
  </si>
  <si>
    <t>1548588872</t>
  </si>
  <si>
    <t>https://podminky.urs.cz/item/CS_URS_2025_01/434351142</t>
  </si>
  <si>
    <t>Komunikace pozemní</t>
  </si>
  <si>
    <t>10</t>
  </si>
  <si>
    <t>596811311</t>
  </si>
  <si>
    <t>Kladení velkoformátové dlažby pozemních komunikací a komunikací pro pěší s ložem z kameniva tl. 40 mm, s vyplněním spár, s hutněním, vibrováním a se smetením přebytečného materiálu tl. do 100 mm, velikosti dlaždic do 0,5 m2, pro plochy do 300 m2</t>
  </si>
  <si>
    <t>-1437399328</t>
  </si>
  <si>
    <t>https://podminky.urs.cz/item/CS_URS_2025_02/596811311</t>
  </si>
  <si>
    <t>(17,5+9,6+10,9)*0,5</t>
  </si>
  <si>
    <t>11</t>
  </si>
  <si>
    <t>59245601</t>
  </si>
  <si>
    <t>dlažba desková betonová tl 50mm přírodní</t>
  </si>
  <si>
    <t>1715460042</t>
  </si>
  <si>
    <t>Úpravy povrchů, podlahy a osazování výplní</t>
  </si>
  <si>
    <t>619995001</t>
  </si>
  <si>
    <t>Začištění omítek (s dodáním hmot) kolem oken, dveří, podlah, obkladů apod.</t>
  </si>
  <si>
    <t>m</t>
  </si>
  <si>
    <t>CS ÚRS 2022 01</t>
  </si>
  <si>
    <t>-954425214</t>
  </si>
  <si>
    <t>https://podminky.urs.cz/item/CS_URS_2022_01/619995001</t>
  </si>
  <si>
    <t>P</t>
  </si>
  <si>
    <t>Poznámka k položce:_x000d_
Dveře zadní + suterén</t>
  </si>
  <si>
    <t>5+(1,5+4)*2</t>
  </si>
  <si>
    <t>13</t>
  </si>
  <si>
    <t>621135011</t>
  </si>
  <si>
    <t>Vyrovnání nerovností podkladu vnějších omítaných ploch tmelem, tl. do 2 mm podhledů</t>
  </si>
  <si>
    <t>-17834571</t>
  </si>
  <si>
    <t>https://podminky.urs.cz/item/CS_URS_2025_02/621135011</t>
  </si>
  <si>
    <t>Poznámka k položce:_x000d_
Vstupní portál</t>
  </si>
  <si>
    <t>0,45*2+1,1</t>
  </si>
  <si>
    <t>14</t>
  </si>
  <si>
    <t>621135095</t>
  </si>
  <si>
    <t>Vyrovnání nerovností podkladu vnějších omítaných ploch tmelem, tl. do 2 mm Příplatek k ceně za každý další 1 mm tloušťky podkladní vrstvy přes 2 mm tmelem podhledů</t>
  </si>
  <si>
    <t>599457957</t>
  </si>
  <si>
    <t>https://podminky.urs.cz/item/CS_URS_2025_02/621135095</t>
  </si>
  <si>
    <t>15</t>
  </si>
  <si>
    <t>621211001</t>
  </si>
  <si>
    <t>Montáž kontaktního zateplení lepením a mechanickým kotvením z polystyrenových desek (dodávka ve specifikaci) na vnější podhledy, na podklad betonový nebo z lehčeného betonu nebo keramický, tloušťky desek do 40 mm</t>
  </si>
  <si>
    <t>2576092</t>
  </si>
  <si>
    <t>https://podminky.urs.cz/item/CS_URS_2025_02/621211001</t>
  </si>
  <si>
    <t>Balkony</t>
  </si>
  <si>
    <t>(5,6*1,2+1,9*0,6)*4+(8,3*1,2)*4</t>
  </si>
  <si>
    <t>Střešní podhled</t>
  </si>
  <si>
    <t>(38,5*2+11*2)*0,5</t>
  </si>
  <si>
    <t>Sříšky nad vstupy</t>
  </si>
  <si>
    <t>(0,9*1,6)*2</t>
  </si>
  <si>
    <t>16</t>
  </si>
  <si>
    <t>28375866</t>
  </si>
  <si>
    <t>deska EPS 70 pro konstrukce s malým zatížením λ=0,039 tl 30mm</t>
  </si>
  <si>
    <t>-402049931</t>
  </si>
  <si>
    <t>123,66*1,03 'Přepočtené koeficientem množství</t>
  </si>
  <si>
    <t>17</t>
  </si>
  <si>
    <t>621531012</t>
  </si>
  <si>
    <t>Omítka tenkovrstvá silikonová vnějších ploch probarvená bez penetrace zatíraná (škrábaná), zrnitost 1,5 mm podhledů</t>
  </si>
  <si>
    <t>-1598209485</t>
  </si>
  <si>
    <t>https://podminky.urs.cz/item/CS_URS_2025_02/621531012</t>
  </si>
  <si>
    <t>18</t>
  </si>
  <si>
    <t>622135001</t>
  </si>
  <si>
    <t>Vyrovnání nerovností podkladu vnějších omítaných ploch maltou, tl. do 10 mm vápenocementovou stěn</t>
  </si>
  <si>
    <t>-269668471</t>
  </si>
  <si>
    <t>https://podminky.urs.cz/item/CS_URS_2025_02/622135001</t>
  </si>
  <si>
    <t>19</t>
  </si>
  <si>
    <t>622142001</t>
  </si>
  <si>
    <t>Pletivo vnějších ploch v ploše nebo pruzích, na plném podkladu sklovláknité vtlačené do tmelu stěn</t>
  </si>
  <si>
    <t>-1578874202</t>
  </si>
  <si>
    <t>https://podminky.urs.cz/item/CS_URS_2025_02/622142001</t>
  </si>
  <si>
    <t>fasáda</t>
  </si>
  <si>
    <t>5,8*13,8*2+10,8*13,8*2+2*13,8*2</t>
  </si>
  <si>
    <t>98,54</t>
  </si>
  <si>
    <t>okna</t>
  </si>
  <si>
    <t>-(2,3*1,5*4+1,5*1,5*4)</t>
  </si>
  <si>
    <t>-((1,4*1,5)+0,9*2,3)*6</t>
  </si>
  <si>
    <t>20</t>
  </si>
  <si>
    <t>622125101</t>
  </si>
  <si>
    <t>Vyplnění spár vnějších povrchů cementovou maltou, ploch z cihel stěn</t>
  </si>
  <si>
    <t>-549002276</t>
  </si>
  <si>
    <t>https://podminky.urs.cz/item/CS_URS_2025_02/622125101</t>
  </si>
  <si>
    <t>0,88*2*2,8</t>
  </si>
  <si>
    <t>622131121</t>
  </si>
  <si>
    <t>Podkladní a spojovací vrstva vnějších omítaných ploch penetrace nanášená ručně stěn</t>
  </si>
  <si>
    <t>-1723630892</t>
  </si>
  <si>
    <t>https://podminky.urs.cz/item/CS_URS_2025_02/622131121</t>
  </si>
  <si>
    <t>2+21,72+26,82</t>
  </si>
  <si>
    <t>22</t>
  </si>
  <si>
    <t>622135011</t>
  </si>
  <si>
    <t>Vyrovnání nerovností podkladu vnějších omítaných ploch tmelem, tl. do 2 mm stěn</t>
  </si>
  <si>
    <t>1388303339</t>
  </si>
  <si>
    <t>https://podminky.urs.cz/item/CS_URS_2025_02/622135011</t>
  </si>
  <si>
    <t>(8,4*0,9+3*0,6+2,5*0,6)*2</t>
  </si>
  <si>
    <t>23</t>
  </si>
  <si>
    <t>622135095</t>
  </si>
  <si>
    <t>Vyrovnání nerovností podkladu vnějších omítaných ploch tmelem, tl. do 2 mm Příplatek k ceně za každý další 1 mm tloušťky podkladní vrstvy přes 2 mm tmelem stěn</t>
  </si>
  <si>
    <t>244324055</t>
  </si>
  <si>
    <t>https://podminky.urs.cz/item/CS_URS_2025_02/622135095</t>
  </si>
  <si>
    <t>24</t>
  </si>
  <si>
    <t>622211021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</si>
  <si>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80 do 120 mm</t>
  </si>
  <si>
    <t>1904600539</t>
  </si>
  <si>
    <t>https://podminky.urs.cz/item/CS_URS_2025_02/622211021</t>
  </si>
  <si>
    <t>Balkony - EPS 100 mm</t>
  </si>
  <si>
    <t>(8,5+2)*2,7*6</t>
  </si>
  <si>
    <t>-(1,4*1,5+0,9*2,35)*6</t>
  </si>
  <si>
    <t>sokl - XPS 80 mm</t>
  </si>
  <si>
    <t>(10,2+18)*0,9</t>
  </si>
  <si>
    <t>25</t>
  </si>
  <si>
    <t>28376016</t>
  </si>
  <si>
    <t>deska perimetrická fasádní soklová 150kPa λ=0,035 tl 80mm</t>
  </si>
  <si>
    <t>1928101812</t>
  </si>
  <si>
    <t>170,19*1,03 'Přepočtené koeficientem množství</t>
  </si>
  <si>
    <t>26</t>
  </si>
  <si>
    <t>622211031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</si>
  <si>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</si>
  <si>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-692072678</t>
  </si>
  <si>
    <t>https://podminky.urs.cz/item/CS_URS_2025_02/622211031</t>
  </si>
  <si>
    <t>Fasáda jihovýchod</t>
  </si>
  <si>
    <t>(14,82*13,8)*2</t>
  </si>
  <si>
    <t>balkony (i s okny)</t>
  </si>
  <si>
    <t>-(8,5+2)*2,7*3</t>
  </si>
  <si>
    <t>-(1,5*1,5*22+2,3*1,5*4+1,3*9*2)</t>
  </si>
  <si>
    <t>Fasáda severozápad</t>
  </si>
  <si>
    <t>(17,25*13,8)*2</t>
  </si>
  <si>
    <t>Schodišťový prostor J+SZ</t>
  </si>
  <si>
    <t>(3,3*13,8)*2</t>
  </si>
  <si>
    <t>1,5*1,5*30+2,3*1,5*8+1,5*0,9*2+1,3*2,7</t>
  </si>
  <si>
    <t>1811,544*0,5 'Přepočtené koeficientem množství</t>
  </si>
  <si>
    <t>27</t>
  </si>
  <si>
    <t>28375935</t>
  </si>
  <si>
    <t>deska EPS 70 fasádní λ=0,039 tl 150mm</t>
  </si>
  <si>
    <t>1318293373</t>
  </si>
  <si>
    <t>905,772*1,03 'Přepočtené koeficientem množství</t>
  </si>
  <si>
    <t>28</t>
  </si>
  <si>
    <t>622212051</t>
  </si>
  <si>
    <t>Montáž kontaktního zateplení vnějšího ostění, nadpraží nebo parapetu lepením z polystyrenových desek (dodávka ve specifikaci) hloubky špalet přes 200 do 400 mm, tloušťky desek do 40 mm</t>
  </si>
  <si>
    <t>-1669460474</t>
  </si>
  <si>
    <t>https://podminky.urs.cz/item/CS_URS_2025_02/622212051</t>
  </si>
  <si>
    <t>(1,5+1,4)*6+1,5*3*22+(1,5*2+2,3)*2</t>
  </si>
  <si>
    <t>1,5*3*30+(1,5*2+2,3)*8+(0,9*2+1,5)*2</t>
  </si>
  <si>
    <t>29</t>
  </si>
  <si>
    <t>28375865</t>
  </si>
  <si>
    <t>deska EPS 70 pro konstrukce s malým zatížením λ=0,039 tl 20mm</t>
  </si>
  <si>
    <t>-255139375</t>
  </si>
  <si>
    <t>311*0,53</t>
  </si>
  <si>
    <t>30</t>
  </si>
  <si>
    <t>622231111</t>
  </si>
  <si>
    <t>Montáž kontaktního zateplení lepením a mechanickým kotvením z desek z fenolické pěny (dodávka ve specifikaci) na vnější stěny, na podklad betonový nebo z lehčeného betonu, z tvárnic keramických nebo vápenopískových, tloušťky desek přes 40 do 80 mm</t>
  </si>
  <si>
    <t>2050761483</t>
  </si>
  <si>
    <t>https://podminky.urs.cz/item/CS_URS_2025_02/622231111</t>
  </si>
  <si>
    <t>31</t>
  </si>
  <si>
    <t>28376806</t>
  </si>
  <si>
    <t>deska fenolická tepelně izolační fasádní λ=0,020 tl 80mm</t>
  </si>
  <si>
    <t>1384587712</t>
  </si>
  <si>
    <t>91,08*1,05 'Přepočtené koeficientem množství</t>
  </si>
  <si>
    <t>32</t>
  </si>
  <si>
    <t>622252001</t>
  </si>
  <si>
    <t>Montáž profilů kontaktního zateplení zakládacích soklových připevněných hmoždinkami</t>
  </si>
  <si>
    <t>-1731476104</t>
  </si>
  <si>
    <t>https://podminky.urs.cz/item/CS_URS_2025_02/622252001</t>
  </si>
  <si>
    <t>33</t>
  </si>
  <si>
    <t>59051668</t>
  </si>
  <si>
    <t>profil zakládací Al tl 0,7mm pro ETICS pro izolant tl 150mm</t>
  </si>
  <si>
    <t>-1403432189</t>
  </si>
  <si>
    <t>34</t>
  </si>
  <si>
    <t>622252002</t>
  </si>
  <si>
    <t>Montáž profilů kontaktního zateplení ostatních stěnových, dilatačních apod. lepených do tmelu</t>
  </si>
  <si>
    <t>119685533</t>
  </si>
  <si>
    <t>https://podminky.urs.cz/item/CS_URS_2025_02/622252002</t>
  </si>
  <si>
    <t>35</t>
  </si>
  <si>
    <t>59051476</t>
  </si>
  <si>
    <t>profil napojovací okenní PVC s výztužnou tkaninou 9mm</t>
  </si>
  <si>
    <t>1641350390</t>
  </si>
  <si>
    <t>36</t>
  </si>
  <si>
    <t>63127416</t>
  </si>
  <si>
    <t>profil rohový PVC s výztužnou tkaninou š 100/100mm</t>
  </si>
  <si>
    <t>-1349788603</t>
  </si>
  <si>
    <t>37</t>
  </si>
  <si>
    <t>59051510</t>
  </si>
  <si>
    <t>profil napojovací nadokenní PVC s okapnicí s výztužnou tkaninou</t>
  </si>
  <si>
    <t>2133407944</t>
  </si>
  <si>
    <t>1,5*6+1,5*3*22+(1,5)*2</t>
  </si>
  <si>
    <t>1,5*3*30+(1,5*2)*8+(0,9*2+1,5)*2</t>
  </si>
  <si>
    <t>38</t>
  </si>
  <si>
    <t>59051478</t>
  </si>
  <si>
    <t>profil rohový PVC pro suchou výstavbu 25x25 mm</t>
  </si>
  <si>
    <t>-315882948</t>
  </si>
  <si>
    <t>39</t>
  </si>
  <si>
    <t>59051512</t>
  </si>
  <si>
    <t>profil napojovací parapetní PVC s okapnicí a výztužnou tkaninou</t>
  </si>
  <si>
    <t>362040364</t>
  </si>
  <si>
    <t>40</t>
  </si>
  <si>
    <t>622325112</t>
  </si>
  <si>
    <t>Oprava vápenné omítky vnějších ploch stupně členitosti 1 hladké stěn, v rozsahu opravované plochy přes 10 do 30%</t>
  </si>
  <si>
    <t>-1056975916</t>
  </si>
  <si>
    <t>https://podminky.urs.cz/item/CS_URS_2025_02/622325112</t>
  </si>
  <si>
    <t>41</t>
  </si>
  <si>
    <t>622335202</t>
  </si>
  <si>
    <t>Oprava cementové škrábané (břízolitové) omítky vnějších ploch stěn, v rozsahu opravované plochy přes 10 do 30%</t>
  </si>
  <si>
    <t>837923725</t>
  </si>
  <si>
    <t>https://podminky.urs.cz/item/CS_URS_2025_02/622335202</t>
  </si>
  <si>
    <t>2,8*2</t>
  </si>
  <si>
    <t>42</t>
  </si>
  <si>
    <t>622511112</t>
  </si>
  <si>
    <t>Omítka tenkovrstvá akrylátová vnějších ploch probarvená bez penetrace mozaiková střednězrnná stěn</t>
  </si>
  <si>
    <t>-525816145</t>
  </si>
  <si>
    <t>https://podminky.urs.cz/item/CS_URS_2025_02/622511112</t>
  </si>
  <si>
    <t>(11*2+38,5+8,9+7,2+5,1+3,1+5,6)*0,9</t>
  </si>
  <si>
    <t>43</t>
  </si>
  <si>
    <t>622531012</t>
  </si>
  <si>
    <t>Omítka tenkovrstvá silikonová vnějších ploch probarvená bez penetrace zatíraná (škrábaná), zrnitost 1,5 mm stěn</t>
  </si>
  <si>
    <t>-1244532531</t>
  </si>
  <si>
    <t>https://podminky.urs.cz/item/CS_URS_2025_02/622531012</t>
  </si>
  <si>
    <t>(1,35+0,45)*2*3,6*4</t>
  </si>
  <si>
    <t>(1,1+0,45)*2*2*1</t>
  </si>
  <si>
    <t>(1,35+0,45)*2*1,5*4</t>
  </si>
  <si>
    <t>(5,85+0,45)*2*1,5</t>
  </si>
  <si>
    <t>123,66+170,19+905,772+108,85+465,54+91,08</t>
  </si>
  <si>
    <t>vstupní portál</t>
  </si>
  <si>
    <t>50,54</t>
  </si>
  <si>
    <t>44</t>
  </si>
  <si>
    <t>623135011</t>
  </si>
  <si>
    <t>Vyrovnání nerovností podkladu vnějších omítaných ploch tmelem, tl. do 2 mm pilířů nebo sloupů</t>
  </si>
  <si>
    <t>-646746191</t>
  </si>
  <si>
    <t>https://podminky.urs.cz/item/CS_URS_2025_02/623135011</t>
  </si>
  <si>
    <t>((0,5+0,67)*2+3,1+2,6+0,9)*3</t>
  </si>
  <si>
    <t>45</t>
  </si>
  <si>
    <t>623135095</t>
  </si>
  <si>
    <t>Vyrovnání nerovností podkladu vnějších omítaných ploch tmelem, tl. do 2 mm Příplatek k ceně za každý další 1 mm tloušťky podkladní vrstvy přes 2 mm tmelem pilířů nebo sloupů</t>
  </si>
  <si>
    <t>1426066405</t>
  </si>
  <si>
    <t>https://podminky.urs.cz/item/CS_URS_2025_02/623135095</t>
  </si>
  <si>
    <t>46</t>
  </si>
  <si>
    <t>625681012</t>
  </si>
  <si>
    <t>Ochrana proti holubům hrotový systém dvouřadý, účinná šíře 15 cm</t>
  </si>
  <si>
    <t>-2024221299</t>
  </si>
  <si>
    <t>https://podminky.urs.cz/item/CS_URS_2025_02/625681012</t>
  </si>
  <si>
    <t>47</t>
  </si>
  <si>
    <t>55381212</t>
  </si>
  <si>
    <t>ochrana proti holubům hrotový systém dvouřadý</t>
  </si>
  <si>
    <t>1530718901</t>
  </si>
  <si>
    <t>48</t>
  </si>
  <si>
    <t>6256810R1</t>
  </si>
  <si>
    <t>Nahradní budka pro kavku, D+M</t>
  </si>
  <si>
    <t>kus</t>
  </si>
  <si>
    <t>-765171935</t>
  </si>
  <si>
    <t>49</t>
  </si>
  <si>
    <t>6256810R2</t>
  </si>
  <si>
    <t>Náhradní budka pro vrabce, D+M</t>
  </si>
  <si>
    <t>-379502342</t>
  </si>
  <si>
    <t>50</t>
  </si>
  <si>
    <t>629135101</t>
  </si>
  <si>
    <t>Vyrovnávací vrstva z cementové malty pod klempířskými prvky šířky do 150 mm</t>
  </si>
  <si>
    <t>929404043</t>
  </si>
  <si>
    <t>https://podminky.urs.cz/item/CS_URS_2025_02/629135101</t>
  </si>
  <si>
    <t>51</t>
  </si>
  <si>
    <t>629991001</t>
  </si>
  <si>
    <t>Zakrytí vnějších ploch před znečištěním včetně pozdějšího odkrytí ploch podélných rovných (např. chodníků) fólií položenou volně</t>
  </si>
  <si>
    <t>-1307490885</t>
  </si>
  <si>
    <t>https://podminky.urs.cz/item/CS_URS_2025_02/629991001</t>
  </si>
  <si>
    <t>(33+12)*2*2</t>
  </si>
  <si>
    <t>52</t>
  </si>
  <si>
    <t>629991011</t>
  </si>
  <si>
    <t>Zakrytí vnějších ploch před znečištěním včetně pozdějšího odkrytí výplní otvorů a svislých ploch fólií přilepenou lepící páskou</t>
  </si>
  <si>
    <t>-1958112944</t>
  </si>
  <si>
    <t>https://podminky.urs.cz/item/CS_URS_2025_02/629991011</t>
  </si>
  <si>
    <t>(1,4*1,5+0,9*2,35)*8</t>
  </si>
  <si>
    <t>(1,5*1,5*6+1,5*0,9*2+1,3*1,7*2)</t>
  </si>
  <si>
    <t>2,3*1,5*8</t>
  </si>
  <si>
    <t>53</t>
  </si>
  <si>
    <t>629995101</t>
  </si>
  <si>
    <t>Očištění vnějších ploch tlakovou vodou omytím tlakovou vodou</t>
  </si>
  <si>
    <t>-62951286</t>
  </si>
  <si>
    <t>https://podminky.urs.cz/item/CS_URS_2025_02/629995101</t>
  </si>
  <si>
    <t>1570+82</t>
  </si>
  <si>
    <t>54</t>
  </si>
  <si>
    <t>631311135</t>
  </si>
  <si>
    <t>Mazanina z betonu prostého bez zvýšených nároků na prostředí tl. přes 120 do 240 mm tř. C 20/25</t>
  </si>
  <si>
    <t>2022942084</t>
  </si>
  <si>
    <t>https://podminky.urs.cz/item/CS_URS_2025_01/631311135</t>
  </si>
  <si>
    <t>Poznámka k položce:_x000d_
Nový schodišťový stupeň</t>
  </si>
  <si>
    <t>1,5*0,5*0,4*2</t>
  </si>
  <si>
    <t>55</t>
  </si>
  <si>
    <t>631319175</t>
  </si>
  <si>
    <t>Příplatek k cenám mazanin za stržení povrchu spodní vrstvy mazaniny latí před vložením výztuže nebo pletiva pro tl. obou vrstev mazaniny přes 120 do 240 mm</t>
  </si>
  <si>
    <t>655323852</t>
  </si>
  <si>
    <t>https://podminky.urs.cz/item/CS_URS_2025_01/631319175</t>
  </si>
  <si>
    <t>56</t>
  </si>
  <si>
    <t>631319197</t>
  </si>
  <si>
    <t>Příplatek k cenám mazanin za malou plochu do 5 m2 jednotlivě, mazanina tl. přes 120 do 240 mm</t>
  </si>
  <si>
    <t>1188626665</t>
  </si>
  <si>
    <t>https://podminky.urs.cz/item/CS_URS_2025_01/631319197</t>
  </si>
  <si>
    <t>57</t>
  </si>
  <si>
    <t>644941112</t>
  </si>
  <si>
    <t>Montáž průvětrníků nebo mřížek odvětrávacích velikosti přes 150 x 200 do 300 x 300 mm</t>
  </si>
  <si>
    <t>1655869388</t>
  </si>
  <si>
    <t>https://podminky.urs.cz/item/CS_URS_2025_02/644941112</t>
  </si>
  <si>
    <t>58</t>
  </si>
  <si>
    <t>56245605</t>
  </si>
  <si>
    <t>mřížka větrací hranatá plast se žaluzií 200x200mm</t>
  </si>
  <si>
    <t>-527750716</t>
  </si>
  <si>
    <t>59</t>
  </si>
  <si>
    <t>644941121</t>
  </si>
  <si>
    <t>Montáž průvětrníků nebo mřížek odvětrávacích montáž průchodky (trubky) se zhotovením otvoru v tepelné izolaci</t>
  </si>
  <si>
    <t>1924509357</t>
  </si>
  <si>
    <t>https://podminky.urs.cz/item/CS_URS_2025_02/644941121</t>
  </si>
  <si>
    <t>60</t>
  </si>
  <si>
    <t>42981650</t>
  </si>
  <si>
    <t>trouba pevná PVC D 125mm do 45°C</t>
  </si>
  <si>
    <t>-1240950150</t>
  </si>
  <si>
    <t>Trubní vedení</t>
  </si>
  <si>
    <t>62</t>
  </si>
  <si>
    <t>898131002</t>
  </si>
  <si>
    <t>Relining kanalizačního potrubí litinového, ocelového nebo betonového PE potrubím SDR 11/PN16 DN 125</t>
  </si>
  <si>
    <t>267712780</t>
  </si>
  <si>
    <t>https://podminky.urs.cz/item/CS_URS_2025_02/898131002</t>
  </si>
  <si>
    <t>Ostatní konstrukce a práce, bourání</t>
  </si>
  <si>
    <t>63</t>
  </si>
  <si>
    <t>941211112</t>
  </si>
  <si>
    <t>Lešení řadové rámové lehké pracovní s podlahami s provozním zatížením tř. 3 do 200 kg/m2 šířky tř. SW06 od 0,6 do 0,9 m výšky přes 10 do 25 m montáž</t>
  </si>
  <si>
    <t>-1620556390</t>
  </si>
  <si>
    <t>https://podminky.urs.cz/item/CS_URS_2025_02/941211112</t>
  </si>
  <si>
    <t>bytový dům</t>
  </si>
  <si>
    <t>(45*2+15*2)*15</t>
  </si>
  <si>
    <t>10,5*3,5*2</t>
  </si>
  <si>
    <t>64</t>
  </si>
  <si>
    <t>941211211</t>
  </si>
  <si>
    <t>Lešení řadové rámové lehké pracovní s podlahami s provozním zatížením tř. 3 do 200 kg/m2 šířky tř. SW06 od 0,6 do 0,9 m výšky do 10 m příplatek za každý den použití</t>
  </si>
  <si>
    <t>-534627289</t>
  </si>
  <si>
    <t>https://podminky.urs.cz/item/CS_URS_2025_02/941211211</t>
  </si>
  <si>
    <t>1873,5*90 'Přepočtené koeficientem množství</t>
  </si>
  <si>
    <t>65</t>
  </si>
  <si>
    <t>941211812</t>
  </si>
  <si>
    <t>Lešení řadové rámové lehké pracovní s podlahami s provozním zatížením tř. 3 do 200 kg/m2 šířky tř. SW06 od 0,6 do 0,9 m výšky přes 10 do 25 m demontáž</t>
  </si>
  <si>
    <t>-1078125003</t>
  </si>
  <si>
    <t>https://podminky.urs.cz/item/CS_URS_2025_02/941211812</t>
  </si>
  <si>
    <t>66</t>
  </si>
  <si>
    <t>944511111</t>
  </si>
  <si>
    <t>Síť ochranná zavěšená na konstrukci lešení z textilie z umělých vláken montáž</t>
  </si>
  <si>
    <t>602898169</t>
  </si>
  <si>
    <t>https://podminky.urs.cz/item/CS_URS_2025_02/944511111</t>
  </si>
  <si>
    <t>67</t>
  </si>
  <si>
    <t>944511211</t>
  </si>
  <si>
    <t>Síť ochranná zavěšená na konstrukci lešení z textilie z umělých vláken příplatek k ceně za každý den použití</t>
  </si>
  <si>
    <t>630818275</t>
  </si>
  <si>
    <t>https://podminky.urs.cz/item/CS_URS_2025_02/944511211</t>
  </si>
  <si>
    <t>68</t>
  </si>
  <si>
    <t>944511811</t>
  </si>
  <si>
    <t>Síť ochranná zavěšená na konstrukci lešení z textilie z umělých vláken demontáž</t>
  </si>
  <si>
    <t>1932422544</t>
  </si>
  <si>
    <t>https://podminky.urs.cz/item/CS_URS_2025_02/944511811</t>
  </si>
  <si>
    <t>69</t>
  </si>
  <si>
    <t>944711112</t>
  </si>
  <si>
    <t>Stříška záchytná zřizovaná současně s lehkým nebo těžkým lešením šířky přes 1,5 do 2,0 m montáž</t>
  </si>
  <si>
    <t>1591279540</t>
  </si>
  <si>
    <t>https://podminky.urs.cz/item/CS_URS_2025_02/944711112</t>
  </si>
  <si>
    <t>2*6,2</t>
  </si>
  <si>
    <t>70</t>
  </si>
  <si>
    <t>944711212</t>
  </si>
  <si>
    <t>Stříška záchytná zřizovaná současně s lehkým nebo těžkým lešením šířky přes 1,5 do 2,0 m příplatek k ceně za každý den použití</t>
  </si>
  <si>
    <t>1082373628</t>
  </si>
  <si>
    <t>https://podminky.urs.cz/item/CS_URS_2025_02/944711212</t>
  </si>
  <si>
    <t>12,4*90 'Přepočtené koeficientem množství</t>
  </si>
  <si>
    <t>71</t>
  </si>
  <si>
    <t>944711812</t>
  </si>
  <si>
    <t>Stříška záchytná zřizovaná současně s lehkým nebo těžkým lešením šířky přes 1,5 do 2,0 m demontáž</t>
  </si>
  <si>
    <t>-1419090930</t>
  </si>
  <si>
    <t>https://podminky.urs.cz/item/CS_URS_2025_02/944711812</t>
  </si>
  <si>
    <t>72</t>
  </si>
  <si>
    <t>949521111</t>
  </si>
  <si>
    <t>Podchod u dílcových lešení zřizovaný současně s lehkým nebo těžkým pracovním lešením, šířky do 1,5 m montáž</t>
  </si>
  <si>
    <t>-1209160071</t>
  </si>
  <si>
    <t>https://podminky.urs.cz/item/CS_URS_2025_02/949521111</t>
  </si>
  <si>
    <t>2*3</t>
  </si>
  <si>
    <t>73</t>
  </si>
  <si>
    <t>949521211</t>
  </si>
  <si>
    <t>Podchod u dílcových lešení zřizovaný současně s lehkým nebo těžkým pracovním lešením, šířky do 1,5 m příplatek k ceně za každý den použití</t>
  </si>
  <si>
    <t>-777571516</t>
  </si>
  <si>
    <t>https://podminky.urs.cz/item/CS_URS_2025_02/949521211</t>
  </si>
  <si>
    <t>74</t>
  </si>
  <si>
    <t>949521811</t>
  </si>
  <si>
    <t>Podchod u dílcových lešení zřizovaný současně s lehkým nebo těžkým pracovním lešením, šířky do 1,5 m demontáž</t>
  </si>
  <si>
    <t>2107101959</t>
  </si>
  <si>
    <t>https://podminky.urs.cz/item/CS_URS_2025_02/949521811</t>
  </si>
  <si>
    <t>75</t>
  </si>
  <si>
    <t>953731311</t>
  </si>
  <si>
    <t>Montáž svislého odvětrání z plastových trub montáž větrací hlavice, vnitřního průměru do 160 mm</t>
  </si>
  <si>
    <t>-189452037</t>
  </si>
  <si>
    <t>https://podminky.urs.cz/item/CS_URS_2025_02/953731311</t>
  </si>
  <si>
    <t>76</t>
  </si>
  <si>
    <t>28612265</t>
  </si>
  <si>
    <t>hlavice ventilační plastová PP DN 160</t>
  </si>
  <si>
    <t>-383274873</t>
  </si>
  <si>
    <t>77</t>
  </si>
  <si>
    <t>953991111</t>
  </si>
  <si>
    <t>Dodání a osazení hmoždinek včetně vyvrtání otvorů (s dodáním hmot) ve stěnách do zdiva z cihel nebo měkkého kamene, vnější profil hmoždinky 6 až 8 mm</t>
  </si>
  <si>
    <t>-1231638452</t>
  </si>
  <si>
    <t>https://podminky.urs.cz/item/CS_URS_2025_02/953991111</t>
  </si>
  <si>
    <t>564*4</t>
  </si>
  <si>
    <t>78</t>
  </si>
  <si>
    <t>962032641</t>
  </si>
  <si>
    <t>Bourání zdiva nadzákladového komínového z cihel pálených, šamotových nebo vápenopískových, na maltu cementovou</t>
  </si>
  <si>
    <t>-1034969402</t>
  </si>
  <si>
    <t>https://podminky.urs.cz/item/CS_URS_2025_02/962032641</t>
  </si>
  <si>
    <t>1,35*0,45*3,6*4</t>
  </si>
  <si>
    <t>11*0,45*2*1</t>
  </si>
  <si>
    <t>1,35*0,45*1,5*4</t>
  </si>
  <si>
    <t>5,85*0,45*1,2</t>
  </si>
  <si>
    <t>79</t>
  </si>
  <si>
    <t>965043331</t>
  </si>
  <si>
    <t>Bourání mazanin betonových s potěrem nebo teracem tl. do 100 mm, plochy do 4 m2</t>
  </si>
  <si>
    <t>-619621787</t>
  </si>
  <si>
    <t>https://podminky.urs.cz/item/CS_URS_2025_02/965043331</t>
  </si>
  <si>
    <t>Poznámka k položce:_x000d_
Vstup do suterénu</t>
  </si>
  <si>
    <t>80</t>
  </si>
  <si>
    <t>968062456</t>
  </si>
  <si>
    <t>Vybourání dřevěných rámů oken s křídly, dveřních zárubní, vrat, stěn, ostění nebo obkladů dveřních zárubní, plochy přes 2 m2</t>
  </si>
  <si>
    <t>790718627</t>
  </si>
  <si>
    <t>https://podminky.urs.cz/item/CS_URS_2022_01/968062456</t>
  </si>
  <si>
    <t>0,9*2*2</t>
  </si>
  <si>
    <t>81</t>
  </si>
  <si>
    <t>968072456</t>
  </si>
  <si>
    <t>Vybourání kovových rámů oken s křídly, dveřních zárubní, vrat, stěn, ostění nebo obkladů dveřních zárubní, plochy přes 2 m2</t>
  </si>
  <si>
    <t>48120341</t>
  </si>
  <si>
    <t>https://podminky.urs.cz/item/CS_URS_2022_01/968072456</t>
  </si>
  <si>
    <t>1,5*2*2</t>
  </si>
  <si>
    <t>82</t>
  </si>
  <si>
    <t>978036331</t>
  </si>
  <si>
    <t>Otlučení omítek z umělého kamene vnějších ploch s vyškrabáním spar zdiva, s očištěním povrchu, v rozsahu přes 10 do 20 %</t>
  </si>
  <si>
    <t>-160346039</t>
  </si>
  <si>
    <t>https://podminky.urs.cz/item/CS_URS_2025_02/978036331</t>
  </si>
  <si>
    <t>83</t>
  </si>
  <si>
    <t>985112112</t>
  </si>
  <si>
    <t>Odsekání degradovaného betonu stěn, tloušťky přes 10 do 30 mm</t>
  </si>
  <si>
    <t>662805387</t>
  </si>
  <si>
    <t>https://podminky.urs.cz/item/CS_URS_2025_02/985112112</t>
  </si>
  <si>
    <t>Poznámka k položce:_x000d_
Zadní schodiště do suterénu</t>
  </si>
  <si>
    <t>(6,5+1,7+1,3)*0,5+(6,5+1,7+0,5+1,2)*0,4+(1,7*(0,4+0,5)/2)+6,5*(0,4+1,2)/2+1,2*1,2+6,5*1,5</t>
  </si>
  <si>
    <t>84</t>
  </si>
  <si>
    <t>985112193</t>
  </si>
  <si>
    <t>Odsekání degradovaného betonu Příplatek k cenám za plochu do 10 m2 jednotlivě</t>
  </si>
  <si>
    <t>138625966</t>
  </si>
  <si>
    <t>https://podminky.urs.cz/item/CS_URS_2025_02/985112193</t>
  </si>
  <si>
    <t>85</t>
  </si>
  <si>
    <t>985141111</t>
  </si>
  <si>
    <t>Vyčištění trhlin nebo dutin ve zdivu šířky do 30 mm, hloubky do 150 mm</t>
  </si>
  <si>
    <t>218822166</t>
  </si>
  <si>
    <t>https://podminky.urs.cz/item/CS_URS_2025_02/985141111</t>
  </si>
  <si>
    <t>86</t>
  </si>
  <si>
    <t>985311113</t>
  </si>
  <si>
    <t>Reprofilace betonu sanačními maltami na cementové bázi ručně stěn, tloušťky přes 20 do 30 mm</t>
  </si>
  <si>
    <t>-48781650</t>
  </si>
  <si>
    <t>https://podminky.urs.cz/item/CS_URS_2025_02/985311113</t>
  </si>
  <si>
    <t>87</t>
  </si>
  <si>
    <t>985311912</t>
  </si>
  <si>
    <t>Reprofilace betonu sanačními maltami na cementové bázi ručně Příplatek k cenám za plochu do 10 m2 jednotlivě</t>
  </si>
  <si>
    <t>-1296027928</t>
  </si>
  <si>
    <t>https://podminky.urs.cz/item/CS_URS_2025_02/985311912</t>
  </si>
  <si>
    <t>88</t>
  </si>
  <si>
    <t>985324221</t>
  </si>
  <si>
    <t>Ochranný nátěr betonu akrylátový dvojnásobný se stěrkou S4 (OS-C)</t>
  </si>
  <si>
    <t>-938155541</t>
  </si>
  <si>
    <t>https://podminky.urs.cz/item/CS_URS_2025_02/985324221</t>
  </si>
  <si>
    <t>Poznámka k položce:_x000d_
Zadní zídky a schody do suterénu + přední schody</t>
  </si>
  <si>
    <t>(4,8*2+1,5*2)*2*2</t>
  </si>
  <si>
    <t>1,5*0,6*2</t>
  </si>
  <si>
    <t>89</t>
  </si>
  <si>
    <t>985441313</t>
  </si>
  <si>
    <t>Přídavná šroubovitá nerezová výztuž pro sanaci trhlin v drážce včetně vyfrézování a zalití kotevní maltou v železobetonových konstrukcích 1 táhlo průměru 8 mm</t>
  </si>
  <si>
    <t>-1392157655</t>
  </si>
  <si>
    <t>https://podminky.urs.cz/item/CS_URS_2025_02/985441313</t>
  </si>
  <si>
    <t>2,5*4*3</t>
  </si>
  <si>
    <t>90</t>
  </si>
  <si>
    <t>985442291</t>
  </si>
  <si>
    <t>Přídavná šroubovitá nerezová výztuž pro sanaci trhlin Příplatek k cenám za práci ve stísněném prostoru</t>
  </si>
  <si>
    <t>367493870</t>
  </si>
  <si>
    <t>https://podminky.urs.cz/item/CS_URS_2025_02/985442291</t>
  </si>
  <si>
    <t>997</t>
  </si>
  <si>
    <t>Přesun sutě</t>
  </si>
  <si>
    <t>91</t>
  </si>
  <si>
    <t>997013154</t>
  </si>
  <si>
    <t>Vnitrostaveništní doprava suti a vybouraných hmot vodorovně do 50 m s naložením s omezením mechanizace pro budovy a haly výšky přes 12 do 15 m</t>
  </si>
  <si>
    <t>t</t>
  </si>
  <si>
    <t>428550659</t>
  </si>
  <si>
    <t>https://podminky.urs.cz/item/CS_URS_2025_02/997013154</t>
  </si>
  <si>
    <t>92</t>
  </si>
  <si>
    <t>997013501</t>
  </si>
  <si>
    <t>Odvoz suti a vybouraných hmot na skládku nebo meziskládku se složením, na vzdálenost do 1 km</t>
  </si>
  <si>
    <t>658092937</t>
  </si>
  <si>
    <t>https://podminky.urs.cz/item/CS_URS_2025_02/997013501</t>
  </si>
  <si>
    <t>93</t>
  </si>
  <si>
    <t>997013509</t>
  </si>
  <si>
    <t>Odvoz suti a vybouraných hmot na skládku nebo meziskládku se složením, na vzdálenost Příplatek k ceně za každý další započatý 1 km přes 1 km</t>
  </si>
  <si>
    <t>2118994266</t>
  </si>
  <si>
    <t>https://podminky.urs.cz/item/CS_URS_2025_02/997013509</t>
  </si>
  <si>
    <t>64,846*9 'Přepočtené koeficientem množství</t>
  </si>
  <si>
    <t>94</t>
  </si>
  <si>
    <t>997013631</t>
  </si>
  <si>
    <t>Poplatek za uložení stavebního odpadu na skládce (skládkovné) směsného stavebního a demoličního zatříděného do Katalogu odpadů pod kódem 17 09 04</t>
  </si>
  <si>
    <t>-2066340497</t>
  </si>
  <si>
    <t>https://podminky.urs.cz/item/CS_URS_2025_02/997013631</t>
  </si>
  <si>
    <t>998</t>
  </si>
  <si>
    <t>Přesun hmot</t>
  </si>
  <si>
    <t>95</t>
  </si>
  <si>
    <t>998011003</t>
  </si>
  <si>
    <t>Přesun hmot pro budovy občanské výstavby, bydlení, výrobu a služby s nosnou svislou konstrukcí zděnou z cihel, tvárnic nebo kamene vodorovná dopravní vzdálenost do 100 m základní pro budovy výšky přes 12 do 24 m</t>
  </si>
  <si>
    <t>553273325</t>
  </si>
  <si>
    <t>https://podminky.urs.cz/item/CS_URS_2025_02/998011003</t>
  </si>
  <si>
    <t>PSV</t>
  </si>
  <si>
    <t>Práce a dodávky PSV</t>
  </si>
  <si>
    <t>711</t>
  </si>
  <si>
    <t>Izolace proti vodě, vlhkosti a plynům</t>
  </si>
  <si>
    <t>96</t>
  </si>
  <si>
    <t>711161274</t>
  </si>
  <si>
    <t>Provedení izolace proti zemní vlhkosti nopovou fólií na ploše svislé S výška nopu do 20 mm</t>
  </si>
  <si>
    <t>-129016681</t>
  </si>
  <si>
    <t>https://podminky.urs.cz/item/CS_URS_2025_02/711161274</t>
  </si>
  <si>
    <t>97</t>
  </si>
  <si>
    <t>28323141</t>
  </si>
  <si>
    <t>fólie profilovaná (nopová) drenážní HDPE s výškou nopů 15mm</t>
  </si>
  <si>
    <t>2041528192</t>
  </si>
  <si>
    <t>98</t>
  </si>
  <si>
    <t>711192102</t>
  </si>
  <si>
    <t>Provedení izolace proti zemní vlhkosti hydroizolační stěrkou na ploše svislé S jednovrstvá na zdivu</t>
  </si>
  <si>
    <t>98685153</t>
  </si>
  <si>
    <t>https://podminky.urs.cz/item/CS_URS_2025_02/711192102</t>
  </si>
  <si>
    <t>(11*2+38,5+8,9+7,2+5,1+3,1+5,6)*0,3</t>
  </si>
  <si>
    <t>99</t>
  </si>
  <si>
    <t>58581002</t>
  </si>
  <si>
    <t>stěrka cementová rychletuhnoucí pro izolace stěn ve styku se zeminou</t>
  </si>
  <si>
    <t>1031079966</t>
  </si>
  <si>
    <t>27,12*2</t>
  </si>
  <si>
    <t>100</t>
  </si>
  <si>
    <t>998711103</t>
  </si>
  <si>
    <t>Přesun hmot pro izolace proti vodě, vlhkosti a plynům stanovený z hmotnosti přesunovaného materiálu vodorovná dopravní vzdálenost do 50 m základní v objektech výšky přes 12 do 60 m</t>
  </si>
  <si>
    <t>333971646</t>
  </si>
  <si>
    <t>https://podminky.urs.cz/item/CS_URS_2025_02/998711103</t>
  </si>
  <si>
    <t>712</t>
  </si>
  <si>
    <t>Povlakové krytiny</t>
  </si>
  <si>
    <t>101</t>
  </si>
  <si>
    <t>712631801</t>
  </si>
  <si>
    <t>Odstranění povlakové krytiny střech šikmých přes 30° z pásů uložených na sucho AIP nebo NAIP</t>
  </si>
  <si>
    <t>-929352344</t>
  </si>
  <si>
    <t>https://podminky.urs.cz/item/CS_URS_2025_02/712631801</t>
  </si>
  <si>
    <t>713</t>
  </si>
  <si>
    <t>Izolace tepelné</t>
  </si>
  <si>
    <t>102</t>
  </si>
  <si>
    <t>713121111</t>
  </si>
  <si>
    <t>Montáž tepelné izolace podlah rohožemi, pásy, deskami, dílci, bloky (izolační materiál ve specifikaci) kladenými volně jednovrstvá</t>
  </si>
  <si>
    <t>-1513214057</t>
  </si>
  <si>
    <t>https://podminky.urs.cz/item/CS_URS_2025_02/713121111</t>
  </si>
  <si>
    <t>61*0,8</t>
  </si>
  <si>
    <t>103</t>
  </si>
  <si>
    <t>28372319</t>
  </si>
  <si>
    <t>deska EPS 100 pro konstrukce s běžným zatížením λ=0,037 tl 160mm</t>
  </si>
  <si>
    <t>-175749716</t>
  </si>
  <si>
    <t>48,8*1,05 'Přepočtené koeficientem množství</t>
  </si>
  <si>
    <t>104</t>
  </si>
  <si>
    <t>713121121</t>
  </si>
  <si>
    <t>Montáž tepelné izolace podlah rohožemi, pásy, deskami, dílci, bloky (izolační materiál ve specifikaci) kladenými volně dvouvrstvá</t>
  </si>
  <si>
    <t>1138782558</t>
  </si>
  <si>
    <t>https://podminky.urs.cz/item/CS_URS_2025_02/713121121</t>
  </si>
  <si>
    <t>37,5*10,5</t>
  </si>
  <si>
    <t>-15*2</t>
  </si>
  <si>
    <t>48,8</t>
  </si>
  <si>
    <t>105</t>
  </si>
  <si>
    <t>63151470</t>
  </si>
  <si>
    <t>deska tepelně izolační minerální plochých střech spodní vrstva 50kPa λ=0,036-0,039 tl 100mm</t>
  </si>
  <si>
    <t>864969746</t>
  </si>
  <si>
    <t>412,55*1,05 'Přepočtené koeficientem množství</t>
  </si>
  <si>
    <t>106</t>
  </si>
  <si>
    <t>63151400</t>
  </si>
  <si>
    <t>deska tepelně izolační minerální plochých střech vrchní vrstva 60kPa λ=0,037-0,039 tl 60mm</t>
  </si>
  <si>
    <t>365239549</t>
  </si>
  <si>
    <t>107</t>
  </si>
  <si>
    <t>713291132</t>
  </si>
  <si>
    <t>Montáž tepelné izolace chlazených a temperovaných místností - doplňky a konstrukční součásti parotěsné zábrany stropů vrchem fólií</t>
  </si>
  <si>
    <t>1429864209</t>
  </si>
  <si>
    <t>https://podminky.urs.cz/item/CS_URS_2025_02/713291132</t>
  </si>
  <si>
    <t>Poznámka k položce:_x000d_
Strop půdy</t>
  </si>
  <si>
    <t>363,75*1,15 'Přepočtené koeficientem množství</t>
  </si>
  <si>
    <t>108</t>
  </si>
  <si>
    <t>28329012</t>
  </si>
  <si>
    <t>fólie PE vyztužená pro parotěsnou vrstvu (reakce na oheň - třída F) 140g/m2</t>
  </si>
  <si>
    <t>1059271783</t>
  </si>
  <si>
    <t>109</t>
  </si>
  <si>
    <t>998713103</t>
  </si>
  <si>
    <t>Přesun hmot pro izolace tepelné stanovený z hmotnosti přesunovaného materiálu vodorovná dopravní vzdálenost do 50 m s užitím mechanizace v objektech výšky přes 12 m do 24 m</t>
  </si>
  <si>
    <t>1003232948</t>
  </si>
  <si>
    <t>https://podminky.urs.cz/item/CS_URS_2025_02/998713103</t>
  </si>
  <si>
    <t>741</t>
  </si>
  <si>
    <t>Elektroinstalace - silnoproud</t>
  </si>
  <si>
    <t>110</t>
  </si>
  <si>
    <t>741372063</t>
  </si>
  <si>
    <t>Montáž svítidel s integrovaným zdrojem LED se zapojením vodičů exteriérových přisazených nástěnných hranatých nebo kruhových</t>
  </si>
  <si>
    <t>-718001463</t>
  </si>
  <si>
    <t>https://podminky.urs.cz/item/CS_URS_2025_02/741372063</t>
  </si>
  <si>
    <t>111</t>
  </si>
  <si>
    <t>34845013</t>
  </si>
  <si>
    <t>svítidlo exteriérové vestavné orientační LED kruhové do 100mm s pohybovým čidlem</t>
  </si>
  <si>
    <t>2028422189</t>
  </si>
  <si>
    <t>112</t>
  </si>
  <si>
    <t>741420001</t>
  </si>
  <si>
    <t>Montáž hromosvodného vedení svodových drátů nebo lan s podpěrami, Ø do 10 mm</t>
  </si>
  <si>
    <t>1952037182</t>
  </si>
  <si>
    <t>https://podminky.urs.cz/item/CS_URS_2025_02/741420001</t>
  </si>
  <si>
    <t>sřecha:</t>
  </si>
  <si>
    <t>39+4*7,5</t>
  </si>
  <si>
    <t>stěny:</t>
  </si>
  <si>
    <t>18*4</t>
  </si>
  <si>
    <t>113</t>
  </si>
  <si>
    <t>35441077</t>
  </si>
  <si>
    <t>drát D 8mm AlMgSi</t>
  </si>
  <si>
    <t>2120996679</t>
  </si>
  <si>
    <t>130*0,14</t>
  </si>
  <si>
    <t>114</t>
  </si>
  <si>
    <t>35441560</t>
  </si>
  <si>
    <t>podpěra vedení FeZn na plechovou krytinu 110mm</t>
  </si>
  <si>
    <t>-330843620</t>
  </si>
  <si>
    <t>115</t>
  </si>
  <si>
    <t>741420021</t>
  </si>
  <si>
    <t>Montáž hromosvodného vedení svorek se 2 šrouby</t>
  </si>
  <si>
    <t>-1360091470</t>
  </si>
  <si>
    <t>https://podminky.urs.cz/item/CS_URS_2025_02/741420021</t>
  </si>
  <si>
    <t>116</t>
  </si>
  <si>
    <t>35441875</t>
  </si>
  <si>
    <t>svorka křížová pro vodič D 6-10mm</t>
  </si>
  <si>
    <t>-1722252573</t>
  </si>
  <si>
    <t>117</t>
  </si>
  <si>
    <t>741420051</t>
  </si>
  <si>
    <t>Montáž hromosvodného vedení ochranných prvků úhelníků nebo trubek s držáky do zdiva</t>
  </si>
  <si>
    <t>1846458310</t>
  </si>
  <si>
    <t>https://podminky.urs.cz/item/CS_URS_2025_02/741420051</t>
  </si>
  <si>
    <t>118</t>
  </si>
  <si>
    <t>35441830</t>
  </si>
  <si>
    <t>úhelník ochranný na ochranu svodu - 1700mm, FeZn</t>
  </si>
  <si>
    <t>-2031248928</t>
  </si>
  <si>
    <t>119</t>
  </si>
  <si>
    <t>741420082</t>
  </si>
  <si>
    <t>Montáž hromosvodného vedení doplňků napínacích šroubů s okem s vypnutím svodového vodiče</t>
  </si>
  <si>
    <t>-230731912</t>
  </si>
  <si>
    <t>https://podminky.urs.cz/item/CS_URS_2025_02/741420082</t>
  </si>
  <si>
    <t>120</t>
  </si>
  <si>
    <t>741420083</t>
  </si>
  <si>
    <t>Montáž hromosvodného vedení doplňků štítků k označení svodů</t>
  </si>
  <si>
    <t>961212778</t>
  </si>
  <si>
    <t>https://podminky.urs.cz/item/CS_URS_2025_02/741420083</t>
  </si>
  <si>
    <t>121</t>
  </si>
  <si>
    <t>741420101</t>
  </si>
  <si>
    <t>Montáž oddáleného vedení držáků do zdiva</t>
  </si>
  <si>
    <t>-544034464</t>
  </si>
  <si>
    <t>https://podminky.urs.cz/item/CS_URS_2025_02/741420101</t>
  </si>
  <si>
    <t>122</t>
  </si>
  <si>
    <t>35441673</t>
  </si>
  <si>
    <t>podpěra vedení hromosvodu do zdiva - 200mm, Cu</t>
  </si>
  <si>
    <t>-1626707777</t>
  </si>
  <si>
    <t>123</t>
  </si>
  <si>
    <t>741420121</t>
  </si>
  <si>
    <t>Montáž oddáleného vedení izolační tyče</t>
  </si>
  <si>
    <t>-1134457795</t>
  </si>
  <si>
    <t>https://podminky.urs.cz/item/CS_URS_2025_02/741420121</t>
  </si>
  <si>
    <t>124</t>
  </si>
  <si>
    <t>35441117</t>
  </si>
  <si>
    <t>tyč jímací s kovaným hrotem 1500mm Cu</t>
  </si>
  <si>
    <t>-570069248</t>
  </si>
  <si>
    <t>125</t>
  </si>
  <si>
    <t>741421811</t>
  </si>
  <si>
    <t>Demontáž hromosvodného vedení bez zachování funkčnosti svodových drátů nebo lan kolmého svodu, průměru do 8 mm</t>
  </si>
  <si>
    <t>1161876520</t>
  </si>
  <si>
    <t>https://podminky.urs.cz/item/CS_URS_2025_02/741421811</t>
  </si>
  <si>
    <t>126</t>
  </si>
  <si>
    <t>741421831</t>
  </si>
  <si>
    <t>Demontáž hromosvodného vedení bez zachování funkčnosti svodových drátů nebo lan na šikmé střeše, průměru do 8 mm</t>
  </si>
  <si>
    <t>-600313318</t>
  </si>
  <si>
    <t>https://podminky.urs.cz/item/CS_URS_2025_02/741421831</t>
  </si>
  <si>
    <t>127</t>
  </si>
  <si>
    <t>741421843</t>
  </si>
  <si>
    <t>Demontáž hromosvodného vedení bez zachování funkčnosti svorek šroubových se 2 šrouby</t>
  </si>
  <si>
    <t>1028814998</t>
  </si>
  <si>
    <t>https://podminky.urs.cz/item/CS_URS_2025_02/741421843</t>
  </si>
  <si>
    <t>128</t>
  </si>
  <si>
    <t>741421861</t>
  </si>
  <si>
    <t>Demontáž hromosvodného vedení podpěr svislého vedení šroubovaného</t>
  </si>
  <si>
    <t>2022479545</t>
  </si>
  <si>
    <t>https://podminky.urs.cz/item/CS_URS_2025_02/741421861</t>
  </si>
  <si>
    <t>129</t>
  </si>
  <si>
    <t>741820001</t>
  </si>
  <si>
    <t>Měření zemních odporů zemniče</t>
  </si>
  <si>
    <t>1570968489</t>
  </si>
  <si>
    <t>https://podminky.urs.cz/item/CS_URS_2025_02/741820001</t>
  </si>
  <si>
    <t>130</t>
  </si>
  <si>
    <t>998741103</t>
  </si>
  <si>
    <t>Přesun hmot pro silnoproud stanovený z hmotnosti přesunovaného materiálu vodorovná dopravní vzdálenost do 50 m základní v objektech výšky přes 12 do 24 m</t>
  </si>
  <si>
    <t>-518316607</t>
  </si>
  <si>
    <t>https://podminky.urs.cz/item/CS_URS_2025_02/998741103</t>
  </si>
  <si>
    <t>762</t>
  </si>
  <si>
    <t>Konstrukce tesařské</t>
  </si>
  <si>
    <t>131</t>
  </si>
  <si>
    <t>762223110</t>
  </si>
  <si>
    <t>Montáž provizorního zábradlí osové vzdálenosti sloupků 2,0 m z řeziva výšky 1,1 m</t>
  </si>
  <si>
    <t>1382412237</t>
  </si>
  <si>
    <t>https://podminky.urs.cz/item/CS_URS_2025_02/762223110</t>
  </si>
  <si>
    <t>Poznámka k položce:_x000d_
Podkroví</t>
  </si>
  <si>
    <t>(7,1+4*2+2,5+3,8+3+5)*2</t>
  </si>
  <si>
    <t>132</t>
  </si>
  <si>
    <t>60515111</t>
  </si>
  <si>
    <t>řezivo jehličnaté boční prkno 20-30mm</t>
  </si>
  <si>
    <t>-1616717324</t>
  </si>
  <si>
    <t>(58+30)*0,025*0,1</t>
  </si>
  <si>
    <t>133</t>
  </si>
  <si>
    <t>762295001</t>
  </si>
  <si>
    <t>Spojovací prostředky schodišť a zábradlí hřebíky, svorníky, fixační prkna, vruty</t>
  </si>
  <si>
    <t>-731920414</t>
  </si>
  <si>
    <t>https://podminky.urs.cz/item/CS_URS_2025_02/762295001</t>
  </si>
  <si>
    <t>134</t>
  </si>
  <si>
    <t>762341210</t>
  </si>
  <si>
    <t>Montáž bednění střech rovných a šikmých sklonu do 60° s vyřezáním otvorů z prken hrubých na sraz tl. do 32 mm</t>
  </si>
  <si>
    <t>-1303348255</t>
  </si>
  <si>
    <t>https://podminky.urs.cz/item/CS_URS_2025_02/762341210</t>
  </si>
  <si>
    <t>135</t>
  </si>
  <si>
    <t>-1669378410</t>
  </si>
  <si>
    <t>88,65*0,05</t>
  </si>
  <si>
    <t>136</t>
  </si>
  <si>
    <t>762341811</t>
  </si>
  <si>
    <t>Demontáž bednění a laťování bednění střech rovných, obloukových, sklonu do 60° se všemi nadstřešními konstrukcemi z prken hrubých, hoblovaných tl. do 32 mm</t>
  </si>
  <si>
    <t>-273108700</t>
  </si>
  <si>
    <t>https://podminky.urs.cz/item/CS_URS_2025_02/762341811</t>
  </si>
  <si>
    <t xml:space="preserve">Poznámka k položce:_x000d_
Výměna poškozeného bednění </t>
  </si>
  <si>
    <t>591*0,15</t>
  </si>
  <si>
    <t>137</t>
  </si>
  <si>
    <t>762395000</t>
  </si>
  <si>
    <t>Spojovací prostředky krovů, bednění a laťování, nadstřešních konstrukcí svorníky, prkna, hřebíky, pásová ocel, vruty</t>
  </si>
  <si>
    <t>1692868391</t>
  </si>
  <si>
    <t>https://podminky.urs.cz/item/CS_URS_2025_02/762395000</t>
  </si>
  <si>
    <t>138</t>
  </si>
  <si>
    <t>762511246</t>
  </si>
  <si>
    <t>Podlahové konstrukce podkladové z dřevoštěpkových desek OSB jednovrstvých šroubovaných na sraz, tloušťky desky 22 mm</t>
  </si>
  <si>
    <t>-1559090121</t>
  </si>
  <si>
    <t>https://podminky.urs.cz/item/CS_URS_2025_02/762511246</t>
  </si>
  <si>
    <t>Poznámka k položce:_x000d_
Podlahový chodník v podkroví</t>
  </si>
  <si>
    <t>139</t>
  </si>
  <si>
    <t>998762103</t>
  </si>
  <si>
    <t>Přesun hmot pro konstrukce tesařské stanovený z hmotnosti přesunovaného materiálu vodorovná dopravní vzdálenost do 50 m základní v objektech výšky přes 12 do 24 m</t>
  </si>
  <si>
    <t>-1923220440</t>
  </si>
  <si>
    <t>https://podminky.urs.cz/item/CS_URS_2025_02/998762103</t>
  </si>
  <si>
    <t>764</t>
  </si>
  <si>
    <t>Konstrukce klempířské</t>
  </si>
  <si>
    <t>140</t>
  </si>
  <si>
    <t>764001841</t>
  </si>
  <si>
    <t>Demontáž klempířských konstrukcí krytiny ze šablon do suti</t>
  </si>
  <si>
    <t>1743532242</t>
  </si>
  <si>
    <t>https://podminky.urs.cz/item/CS_URS_2025_02/764001841</t>
  </si>
  <si>
    <t>(39,5+27,6)*8,2</t>
  </si>
  <si>
    <t>11,7*8,2*2</t>
  </si>
  <si>
    <t>141</t>
  </si>
  <si>
    <t>764001861</t>
  </si>
  <si>
    <t>Demontáž klempířských konstrukcí oplechování hřebene z hřebenáčů do suti</t>
  </si>
  <si>
    <t>-416345023</t>
  </si>
  <si>
    <t>https://podminky.urs.cz/item/CS_URS_2025_02/764001861</t>
  </si>
  <si>
    <t>142</t>
  </si>
  <si>
    <t>764001871</t>
  </si>
  <si>
    <t>Demontáž klempířských konstrukcí oplechování nároží s větrací mřížkou nebo podkladním plechem do suti</t>
  </si>
  <si>
    <t>-208768349</t>
  </si>
  <si>
    <t>https://podminky.urs.cz/item/CS_URS_2022_01/764001871</t>
  </si>
  <si>
    <t>4*8,5</t>
  </si>
  <si>
    <t>143</t>
  </si>
  <si>
    <t>764002812</t>
  </si>
  <si>
    <t>Demontáž klempířských konstrukcí okapového plechu do suti, v krytině skládané</t>
  </si>
  <si>
    <t>1763659429</t>
  </si>
  <si>
    <t>https://podminky.urs.cz/item/CS_URS_2025_02/764002812</t>
  </si>
  <si>
    <t>(11,7+39,5)*2</t>
  </si>
  <si>
    <t>144</t>
  </si>
  <si>
    <t>764002821</t>
  </si>
  <si>
    <t>Demontáž klempířských konstrukcí střešního výlezu do suti</t>
  </si>
  <si>
    <t>326840143</t>
  </si>
  <si>
    <t>https://podminky.urs.cz/item/CS_URS_2025_02/764002821</t>
  </si>
  <si>
    <t>145</t>
  </si>
  <si>
    <t>764002841</t>
  </si>
  <si>
    <t>Demontáž klempířských konstrukcí oplechování horních ploch zdí a nadezdívek do suti</t>
  </si>
  <si>
    <t>-1296533888</t>
  </si>
  <si>
    <t>https://podminky.urs.cz/item/CS_URS_2025_02/764002841</t>
  </si>
  <si>
    <t>146</t>
  </si>
  <si>
    <t>764002851</t>
  </si>
  <si>
    <t>Demontáž klempířských konstrukcí oplechování parapetů do suti</t>
  </si>
  <si>
    <t>718966257</t>
  </si>
  <si>
    <t>https://podminky.urs.cz/item/CS_URS_2025_02/764002851</t>
  </si>
  <si>
    <t>1,5*(24+32)+2,3*(6+8)</t>
  </si>
  <si>
    <t>147</t>
  </si>
  <si>
    <t>764002871</t>
  </si>
  <si>
    <t>Demontáž klempířských konstrukcí lemování zdí do suti</t>
  </si>
  <si>
    <t>428875669</t>
  </si>
  <si>
    <t>https://podminky.urs.cz/item/CS_URS_2025_02/764002871</t>
  </si>
  <si>
    <t>Poznámka k položce:_x000d_
komíny</t>
  </si>
  <si>
    <t>148</t>
  </si>
  <si>
    <t>764003801</t>
  </si>
  <si>
    <t>Demontáž klempířských konstrukcí lemování trub, konzol, držáků, ventilačních nástavců a ostatních kusových prvků do suti</t>
  </si>
  <si>
    <t>-642307836</t>
  </si>
  <si>
    <t>https://podminky.urs.cz/item/CS_URS_2025_02/764003801</t>
  </si>
  <si>
    <t>149</t>
  </si>
  <si>
    <t>764004801</t>
  </si>
  <si>
    <t>Demontáž klempířských konstrukcí žlabu podokapního do suti</t>
  </si>
  <si>
    <t>1309305052</t>
  </si>
  <si>
    <t>https://podminky.urs.cz/item/CS_URS_2025_02/764004801</t>
  </si>
  <si>
    <t>150</t>
  </si>
  <si>
    <t>764004861</t>
  </si>
  <si>
    <t>Demontáž klempířských konstrukcí svodu do suti</t>
  </si>
  <si>
    <t>1460624643</t>
  </si>
  <si>
    <t>https://podminky.urs.cz/item/CS_URS_2025_02/764004861</t>
  </si>
  <si>
    <t>151</t>
  </si>
  <si>
    <t>764111401</t>
  </si>
  <si>
    <t>Krytina ze svitků nebo tabulí z pozinkovaného plechu s úpravou u okapů, prostupů a výčnělků střechy rovné drážkováním ze svitků rš 500 mm, sklon střechy do 30°</t>
  </si>
  <si>
    <t>-28440502</t>
  </si>
  <si>
    <t>https://podminky.urs.cz/item/CS_URS_2025_02/764111401</t>
  </si>
  <si>
    <t>Poznámka k položce:_x000d_
Zadní vstupy</t>
  </si>
  <si>
    <t>1,5*1,2*2</t>
  </si>
  <si>
    <t>152</t>
  </si>
  <si>
    <t>764111653</t>
  </si>
  <si>
    <t>Krytina ze svitků, ze šablon nebo taškových tabulí z pozinkovaného plechu s povrchovou úpravou s úpravou u okapů, prostupů a výčnělků střechy rovné z taškových tabulí, sklon střechy přes 30 do 60°</t>
  </si>
  <si>
    <t>1420761853</t>
  </si>
  <si>
    <t>https://podminky.urs.cz/item/CS_URS_2025_02/764111653</t>
  </si>
  <si>
    <t>153</t>
  </si>
  <si>
    <t>764211613</t>
  </si>
  <si>
    <t>Oplechování střešních prvků z pozinkovaného plechu s povrchovou úpravou hřebene větraného s použitím hřebenového plechu s těsněním a perforovaným plechem rš 250 mm</t>
  </si>
  <si>
    <t>-465631129</t>
  </si>
  <si>
    <t>https://podminky.urs.cz/item/CS_URS_2025_02/764211613</t>
  </si>
  <si>
    <t>154</t>
  </si>
  <si>
    <t>764211655</t>
  </si>
  <si>
    <t>Oplechování střešních prvků z pozinkovaného plechu s povrchovou úpravou nároží větraného s větracím pásem z hřebenáčů oblých rš 400 mm</t>
  </si>
  <si>
    <t>-431645434</t>
  </si>
  <si>
    <t>https://podminky.urs.cz/item/CS_URS_2025_02/764211655</t>
  </si>
  <si>
    <t>155</t>
  </si>
  <si>
    <t>764212683</t>
  </si>
  <si>
    <t>Oplechování střešních prvků z pozinkovaného plechu s povrchovou úpravou okapu střechy rovné systémovou okapovou lištou rš 250 mm v krytině ze šablon</t>
  </si>
  <si>
    <t>1956174022</t>
  </si>
  <si>
    <t>https://podminky.urs.cz/item/CS_URS_2025_02/764212683</t>
  </si>
  <si>
    <t>156</t>
  </si>
  <si>
    <t>764213652</t>
  </si>
  <si>
    <t>Oplechování střešních prvků z pozinkovaného plechu s povrchovou úpravou střešní výlez rozměru 600 x 600 mm, střechy s krytinou skládanou nebo plechovou</t>
  </si>
  <si>
    <t>-415996968</t>
  </si>
  <si>
    <t>https://podminky.urs.cz/item/CS_URS_2025_02/764213652</t>
  </si>
  <si>
    <t>157</t>
  </si>
  <si>
    <t>764214606</t>
  </si>
  <si>
    <t>Oplechování horních ploch zdí a nadezdívek (atik) z pozinkovaného plechu s povrchovou úpravou mechanicky kotvené rš 500 mm</t>
  </si>
  <si>
    <t>1928737936</t>
  </si>
  <si>
    <t>https://podminky.urs.cz/item/CS_URS_2025_02/764214606</t>
  </si>
  <si>
    <t>158</t>
  </si>
  <si>
    <t>764216645</t>
  </si>
  <si>
    <t>Oplechování parapetů z pozinkovaného plechu s povrchovou úpravou rovných celoplošně lepené, bez rohů rš 400 mm</t>
  </si>
  <si>
    <t>2144939343</t>
  </si>
  <si>
    <t>https://podminky.urs.cz/item/CS_URS_2025_02/764216645</t>
  </si>
  <si>
    <t>159</t>
  </si>
  <si>
    <t>764316623</t>
  </si>
  <si>
    <t>Lemování ventilačních nástavců z pozinkovaného plechu s povrchovou úpravou výšky do 1000 mm, se stříškou střech s krytinou skládanou mimo prejzovou nebo z plechu, průměru přes 100 do 150 mm</t>
  </si>
  <si>
    <t>-727109330</t>
  </si>
  <si>
    <t>https://podminky.urs.cz/item/CS_URS_2025_02/764316623</t>
  </si>
  <si>
    <t>160</t>
  </si>
  <si>
    <t>764511602</t>
  </si>
  <si>
    <t>Žlab podokapní z pozinkovaného plechu s povrchovou úpravou včetně háků a čel půlkruhový rš 330 mm</t>
  </si>
  <si>
    <t>150642386</t>
  </si>
  <si>
    <t>https://podminky.urs.cz/item/CS_URS_2025_02/764511602</t>
  </si>
  <si>
    <t>161</t>
  </si>
  <si>
    <t>764511622</t>
  </si>
  <si>
    <t>Žlab podokapní z pozinkovaného plechu s povrchovou úpravou roh nebo kout, žlabu půlkruhového rš 330 mm</t>
  </si>
  <si>
    <t>393900667</t>
  </si>
  <si>
    <t>https://podminky.urs.cz/item/CS_URS_2025_02/764511622</t>
  </si>
  <si>
    <t>162</t>
  </si>
  <si>
    <t>764511643</t>
  </si>
  <si>
    <t>Žlab podokapní z pozinkovaného plechu s povrchovou úpravou kotlík oválný (trychtýřový), rš žlabu/průměr svodu 330/120 mm</t>
  </si>
  <si>
    <t>-1844493853</t>
  </si>
  <si>
    <t>https://podminky.urs.cz/item/CS_URS_2025_02/764511643</t>
  </si>
  <si>
    <t>163</t>
  </si>
  <si>
    <t>764518623</t>
  </si>
  <si>
    <t>Svod z pozinkovaného plechu s upraveným povrchem včetně objímek, kolen a odskoků kruhový, průměru 120 mm</t>
  </si>
  <si>
    <t>-43984505</t>
  </si>
  <si>
    <t>https://podminky.urs.cz/item/CS_URS_2025_02/764518623</t>
  </si>
  <si>
    <t>164</t>
  </si>
  <si>
    <t>998764103</t>
  </si>
  <si>
    <t>Přesun hmot pro konstrukce klempířské stanovený z hmotnosti přesunovaného materiálu vodorovná dopravní vzdálenost do 50 m základní v objektech výšky přes 12 do 24 m</t>
  </si>
  <si>
    <t>-571487509</t>
  </si>
  <si>
    <t>https://podminky.urs.cz/item/CS_URS_2025_02/998764103</t>
  </si>
  <si>
    <t>765</t>
  </si>
  <si>
    <t>Krytina skládaná</t>
  </si>
  <si>
    <t>165</t>
  </si>
  <si>
    <t>765115302</t>
  </si>
  <si>
    <t>Montáž střešních doplňků krytiny keramické střešního výlezu plochy jednotlivě přes 0,25 m2</t>
  </si>
  <si>
    <t>-792464629</t>
  </si>
  <si>
    <t>https://podminky.urs.cz/item/CS_URS_2025_02/765115302</t>
  </si>
  <si>
    <t>166</t>
  </si>
  <si>
    <t>55345010</t>
  </si>
  <si>
    <t>výlez na střechu 600x600mm</t>
  </si>
  <si>
    <t>-1588462181</t>
  </si>
  <si>
    <t>167</t>
  </si>
  <si>
    <t>765135001</t>
  </si>
  <si>
    <t>Montáž střešních doplňků vláknocementové krytiny skládané speciálních desek větracích hlavic, ventilačních prostupů, anténních prostupů, prostupových hlavic, kovových univerzálních apod., plochy jednotlivě do 0,2 m2</t>
  </si>
  <si>
    <t>279153185</t>
  </si>
  <si>
    <t>https://podminky.urs.cz/item/CS_URS_2025_02/765135001</t>
  </si>
  <si>
    <t>168</t>
  </si>
  <si>
    <t>55350118</t>
  </si>
  <si>
    <t>komínek odvětrávací pro profilované krytiny D 110mm</t>
  </si>
  <si>
    <t>165516557</t>
  </si>
  <si>
    <t>169</t>
  </si>
  <si>
    <t>765155R</t>
  </si>
  <si>
    <t>Montáž dvoutrubkového zachytávače sněhu</t>
  </si>
  <si>
    <t>-257723893</t>
  </si>
  <si>
    <t>170</t>
  </si>
  <si>
    <t>55345019</t>
  </si>
  <si>
    <t>trubka sněhového zachytávače</t>
  </si>
  <si>
    <t>1583902256</t>
  </si>
  <si>
    <t>Poznámka k položce:_x000d_
Délka 2,0 m</t>
  </si>
  <si>
    <t>171</t>
  </si>
  <si>
    <t>55345020</t>
  </si>
  <si>
    <t>spojka pro trubku sněhového zachytávače</t>
  </si>
  <si>
    <t>1523572342</t>
  </si>
  <si>
    <t>172</t>
  </si>
  <si>
    <t>765191023</t>
  </si>
  <si>
    <t>Montáž pojistné hydroizolační nebo parotěsné fólie kladené ve sklonu přes 20° s lepenými přesahy na bednění nebo tepelnou izolaci</t>
  </si>
  <si>
    <t>376701965</t>
  </si>
  <si>
    <t>https://podminky.urs.cz/item/CS_URS_2022_01/765191023</t>
  </si>
  <si>
    <t>173</t>
  </si>
  <si>
    <t>28329036</t>
  </si>
  <si>
    <t>fólie kontaktní difuzně propustná pro doplňkovou hydroizolační vrstvu, třívrstvá mikroporézní PP 150g/m2 s integrovanou samolepící páskou</t>
  </si>
  <si>
    <t>-330568630</t>
  </si>
  <si>
    <t>742,1*1,15 'Přepočtené koeficientem množství</t>
  </si>
  <si>
    <t>174</t>
  </si>
  <si>
    <t>765192811</t>
  </si>
  <si>
    <t>Demontáž střešního výlezu jakékoliv plochy</t>
  </si>
  <si>
    <t>784868443</t>
  </si>
  <si>
    <t>https://podminky.urs.cz/item/CS_URS_2022_01/765192811</t>
  </si>
  <si>
    <t>175</t>
  </si>
  <si>
    <t>998765103</t>
  </si>
  <si>
    <t>Přesun hmot pro krytiny skládané stanovený z hmotnosti přesunovaného materiálu vodorovná dopravní vzdálenost do 50 m základní na objektech výšky přes 12 do 24 m</t>
  </si>
  <si>
    <t>345879781</t>
  </si>
  <si>
    <t>https://podminky.urs.cz/item/CS_URS_2025_02/998765103</t>
  </si>
  <si>
    <t>767</t>
  </si>
  <si>
    <t>Konstrukce zámečnické</t>
  </si>
  <si>
    <t>176</t>
  </si>
  <si>
    <t>76716111R</t>
  </si>
  <si>
    <t xml:space="preserve">Úprava-zkrácení a montáž původního zábradlí rovného </t>
  </si>
  <si>
    <t>1954092449</t>
  </si>
  <si>
    <t>177</t>
  </si>
  <si>
    <t>767161833</t>
  </si>
  <si>
    <t>Demontáž zábradlí k dalšímu použití rovného nerozebíratelný spoj hmotnosti 1 m zábradlí do 20 kg</t>
  </si>
  <si>
    <t>-709881995</t>
  </si>
  <si>
    <t>https://podminky.urs.cz/item/CS_URS_2025_02/767161833</t>
  </si>
  <si>
    <t>178</t>
  </si>
  <si>
    <t>7671621R2</t>
  </si>
  <si>
    <t xml:space="preserve">Demontáž, úprava a zpětná montáž mezibalkonové stěny </t>
  </si>
  <si>
    <t>1850682716</t>
  </si>
  <si>
    <t>179</t>
  </si>
  <si>
    <t>767640221</t>
  </si>
  <si>
    <t>Montáž dveří ocelových nebo hliníkových vchodových dvoukřídlové bez nadsvětlíku</t>
  </si>
  <si>
    <t>1599541600</t>
  </si>
  <si>
    <t>https://podminky.urs.cz/item/CS_URS_2022_01/767640221</t>
  </si>
  <si>
    <t>180</t>
  </si>
  <si>
    <t>55341160</t>
  </si>
  <si>
    <t>dveře dvoukřídlé ocelové vchodové 1750x1970mm</t>
  </si>
  <si>
    <t>865338896</t>
  </si>
  <si>
    <t>181</t>
  </si>
  <si>
    <t>55341333</t>
  </si>
  <si>
    <t>dveře dvoukřídlé Al plné max rozměru otvoru 4,84m2 bezpečnostní třídy RC2</t>
  </si>
  <si>
    <t>1079161246</t>
  </si>
  <si>
    <t>182</t>
  </si>
  <si>
    <t>767641805</t>
  </si>
  <si>
    <t>Demontáž dveřních zárubní odřezáním od upevnění, plochy dveří přes 2,5 do 4,5 m2</t>
  </si>
  <si>
    <t>-276637848</t>
  </si>
  <si>
    <t>https://podminky.urs.cz/item/CS_URS_2025_02/767641805</t>
  </si>
  <si>
    <t>183</t>
  </si>
  <si>
    <t>767646401</t>
  </si>
  <si>
    <t>Montáž dveří ocelových nebo hliníkových revizních dvířek s rámem jednokřídlových, výšky do 1000 mm</t>
  </si>
  <si>
    <t>-1435809977</t>
  </si>
  <si>
    <t>https://podminky.urs.cz/item/CS_URS_2022_01/767646401</t>
  </si>
  <si>
    <t>184</t>
  </si>
  <si>
    <t>56245701</t>
  </si>
  <si>
    <t>dvířka revizní 600x600 bílá</t>
  </si>
  <si>
    <t>-1703649309</t>
  </si>
  <si>
    <t>185</t>
  </si>
  <si>
    <t>56245705</t>
  </si>
  <si>
    <t>dvířka revizní 400x600 bílá</t>
  </si>
  <si>
    <t>-1427528216</t>
  </si>
  <si>
    <t>186</t>
  </si>
  <si>
    <t>767661811</t>
  </si>
  <si>
    <t>Demontáž mříží pevných nebo otevíravých</t>
  </si>
  <si>
    <t>1503005079</t>
  </si>
  <si>
    <t>https://podminky.urs.cz/item/CS_URS_2025_02/767661811</t>
  </si>
  <si>
    <t>1,2*0,2*7+1,2*0,3*6+0,5*0,3*2</t>
  </si>
  <si>
    <t>187</t>
  </si>
  <si>
    <t>767662110</t>
  </si>
  <si>
    <t>Montáž mříží pevných, připevněných šroubováním</t>
  </si>
  <si>
    <t>1911824317</t>
  </si>
  <si>
    <t>https://podminky.urs.cz/item/CS_URS_2025_02/767662110</t>
  </si>
  <si>
    <t>188</t>
  </si>
  <si>
    <t>767691823</t>
  </si>
  <si>
    <t>Ostatní práce - vyvěšení nebo zavěšení kovových křídel s případným uložením a opětovným zavěšením po provedení stavebních změn dveří, plochy přes 2 m2</t>
  </si>
  <si>
    <t>1193281462</t>
  </si>
  <si>
    <t>https://podminky.urs.cz/item/CS_URS_2022_01/767691823</t>
  </si>
  <si>
    <t>189</t>
  </si>
  <si>
    <t>767851104</t>
  </si>
  <si>
    <t>Montáž komínových lávek kompletní celé lávky</t>
  </si>
  <si>
    <t>536951148</t>
  </si>
  <si>
    <t>https://podminky.urs.cz/item/CS_URS_2025_02/767851104</t>
  </si>
  <si>
    <t>190</t>
  </si>
  <si>
    <t>55344684</t>
  </si>
  <si>
    <t>lávka komínová 250x2000mm</t>
  </si>
  <si>
    <t>906132480</t>
  </si>
  <si>
    <t>191</t>
  </si>
  <si>
    <t>767851803</t>
  </si>
  <si>
    <t>Demontáž komínových lávek kompletní celé lávky</t>
  </si>
  <si>
    <t>56856895</t>
  </si>
  <si>
    <t>https://podminky.urs.cz/item/CS_URS_2025_02/767851803</t>
  </si>
  <si>
    <t>192</t>
  </si>
  <si>
    <t>767893115</t>
  </si>
  <si>
    <t>Montáž stříšek nad venkovními vstupy z kovových profilů kotvených k nosné konstrukci pomocí závěsů, výplň ze skla rovná, šířky do 1,50 m</t>
  </si>
  <si>
    <t>1472530162</t>
  </si>
  <si>
    <t>https://podminky.urs.cz/item/CS_URS_2025_02/767893115</t>
  </si>
  <si>
    <t>193</t>
  </si>
  <si>
    <t>63437004</t>
  </si>
  <si>
    <t>stříška vchodová rovná, nerezové kování, výplň vrstvené bezpečnostní sklo 1300x1000mm</t>
  </si>
  <si>
    <t>357175175</t>
  </si>
  <si>
    <t>194</t>
  </si>
  <si>
    <t>7678938R1</t>
  </si>
  <si>
    <t>Demontáž stříšek nad vstupy</t>
  </si>
  <si>
    <t>1574887576</t>
  </si>
  <si>
    <t>195</t>
  </si>
  <si>
    <t>767996701</t>
  </si>
  <si>
    <t>Demontáž ostatních zámečnických konstrukcí řezáním o hmotnosti jednotlivých dílů do 50 kg</t>
  </si>
  <si>
    <t>-538468594</t>
  </si>
  <si>
    <t>https://podminky.urs.cz/item/CS_URS_2025_02/767996701</t>
  </si>
  <si>
    <t>Poznámka k položce:_x000d_
Demontáž antén</t>
  </si>
  <si>
    <t>196</t>
  </si>
  <si>
    <t>998767103</t>
  </si>
  <si>
    <t>Přesun hmot pro zámečnické konstrukce stanovený z hmotnosti přesunovaného materiálu vodorovná dopravní vzdálenost do 50 m základní v objektech výšky přes 12 do 24 m</t>
  </si>
  <si>
    <t>1432215556</t>
  </si>
  <si>
    <t>https://podminky.urs.cz/item/CS_URS_2025_02/998767103</t>
  </si>
  <si>
    <t>771</t>
  </si>
  <si>
    <t>Podlahy z dlaždic</t>
  </si>
  <si>
    <t>197</t>
  </si>
  <si>
    <t>771554111</t>
  </si>
  <si>
    <t>Montáž podlah z dlaždic teracových lepených flexibilním lepidlem do 6 ks/ m2</t>
  </si>
  <si>
    <t>-1272177015</t>
  </si>
  <si>
    <t>https://podminky.urs.cz/item/CS_URS_2025_01/771554111</t>
  </si>
  <si>
    <t>1,5*0,5*2</t>
  </si>
  <si>
    <t>198</t>
  </si>
  <si>
    <t>59247504</t>
  </si>
  <si>
    <t>dlaždice teracová tryskaná impregnovaná 400x400x20mm</t>
  </si>
  <si>
    <t>1238373611</t>
  </si>
  <si>
    <t>199</t>
  </si>
  <si>
    <t>998771103</t>
  </si>
  <si>
    <t>Přesun hmot pro podlahy z dlaždic stanovený z hmotnosti přesunovaného materiálu vodorovná dopravní vzdálenost do 50 m základní v objektech výšky přes 12 do 24 m</t>
  </si>
  <si>
    <t>1765768914</t>
  </si>
  <si>
    <t>https://podminky.urs.cz/item/CS_URS_2025_02/998771103</t>
  </si>
  <si>
    <t>781</t>
  </si>
  <si>
    <t>Dokončovací práce - obklady</t>
  </si>
  <si>
    <t>200</t>
  </si>
  <si>
    <t>781121011</t>
  </si>
  <si>
    <t>Příprava podkladu před provedením obkladu nátěr penetrační na stěnu</t>
  </si>
  <si>
    <t>1179948703</t>
  </si>
  <si>
    <t>https://podminky.urs.cz/item/CS_URS_2025_02/781121011</t>
  </si>
  <si>
    <t>balkony střed</t>
  </si>
  <si>
    <t>8*2,9*3</t>
  </si>
  <si>
    <t>balkony kraj</t>
  </si>
  <si>
    <t>4,5*2,9*6</t>
  </si>
  <si>
    <t>2,9*0,4*6</t>
  </si>
  <si>
    <t>průčelí nad vchody</t>
  </si>
  <si>
    <t>91,1+13,9*0,4*2</t>
  </si>
  <si>
    <t>otvory</t>
  </si>
  <si>
    <t>-(1,4*1,5+0,9*2,4)*12</t>
  </si>
  <si>
    <t>(1,6*1,5*6+1,6*0,8*2+1,2*2,52*2)</t>
  </si>
  <si>
    <t>201</t>
  </si>
  <si>
    <t>781734111</t>
  </si>
  <si>
    <t>Montáž obkladů vnějších stěn z obkladaček nebo obkladových pásků cihelných lepených flexibilním lepidlem do 50 ks/m2</t>
  </si>
  <si>
    <t>972807621</t>
  </si>
  <si>
    <t>https://podminky.urs.cz/item/CS_URS_2025_02/781734111</t>
  </si>
  <si>
    <t>202</t>
  </si>
  <si>
    <t>59623115</t>
  </si>
  <si>
    <t>pásek obkladový cihlový hladký 240x71x14mm burgund</t>
  </si>
  <si>
    <t>1123456097</t>
  </si>
  <si>
    <t>228,97/(0,24*0,07)</t>
  </si>
  <si>
    <t>203</t>
  </si>
  <si>
    <t>59623117</t>
  </si>
  <si>
    <t>pásek obkladový cihlový rohová tvarovka 240x71x14x115mm červený</t>
  </si>
  <si>
    <t>700111826</t>
  </si>
  <si>
    <t>(14/0,07)*4</t>
  </si>
  <si>
    <t>204</t>
  </si>
  <si>
    <t>998781103</t>
  </si>
  <si>
    <t>Přesun hmot pro obklady keramické stanovený z hmotnosti přesunovaného materiálu vodorovná dopravní vzdálenost do 50 m základní v objektech výšky přes 12 do 24 m</t>
  </si>
  <si>
    <t>-719991010</t>
  </si>
  <si>
    <t>https://podminky.urs.cz/item/CS_URS_2025_02/998781103</t>
  </si>
  <si>
    <t>783</t>
  </si>
  <si>
    <t>Dokončovací práce - nátěry</t>
  </si>
  <si>
    <t>205</t>
  </si>
  <si>
    <t>783201403</t>
  </si>
  <si>
    <t>Příprava podkladu tesařských konstrukcí před provedením nátěru oprášení</t>
  </si>
  <si>
    <t>-2067970154</t>
  </si>
  <si>
    <t>https://podminky.urs.cz/item/CS_URS_2025_02/783201403</t>
  </si>
  <si>
    <t>59*(0,025*2+0,1*2)</t>
  </si>
  <si>
    <t>88,6</t>
  </si>
  <si>
    <t>206</t>
  </si>
  <si>
    <t>783223011</t>
  </si>
  <si>
    <t>Preventivní napouštěcí nátěr tesařských prvků proti dřevokazným houbám, hmyzu a plísním nezabudovaných do konstrukce jednonásobný akrylátový</t>
  </si>
  <si>
    <t>-1031894102</t>
  </si>
  <si>
    <t>https://podminky.urs.cz/item/CS_URS_2025_02/783223011</t>
  </si>
  <si>
    <t>207</t>
  </si>
  <si>
    <t>783301313</t>
  </si>
  <si>
    <t>Příprava podkladu zámečnických konstrukcí před provedením nátěru odmaštění odmašťovačem ředidlovým</t>
  </si>
  <si>
    <t>-1827394047</t>
  </si>
  <si>
    <t>https://podminky.urs.cz/item/CS_URS_2025_02/783301313</t>
  </si>
  <si>
    <t>208</t>
  </si>
  <si>
    <t>783314101</t>
  </si>
  <si>
    <t>Základní nátěr zámečnických konstrukcí jednonásobný syntetický</t>
  </si>
  <si>
    <t>-555873781</t>
  </si>
  <si>
    <t>https://podminky.urs.cz/item/CS_URS_2025_02/783314101</t>
  </si>
  <si>
    <t>209</t>
  </si>
  <si>
    <t>783317101</t>
  </si>
  <si>
    <t>Krycí nátěr (email) zámečnických konstrukcí jednonásobný syntetický standardní</t>
  </si>
  <si>
    <t>-1521275650</t>
  </si>
  <si>
    <t>https://podminky.urs.cz/item/CS_URS_2025_02/783317101</t>
  </si>
  <si>
    <t>HZS</t>
  </si>
  <si>
    <t>Hodinové zúčtovací sazby</t>
  </si>
  <si>
    <t>210</t>
  </si>
  <si>
    <t>HZS2231</t>
  </si>
  <si>
    <t>Hodinové zúčtovací sazby profesí PSV provádění stavebních instalací elektrikář</t>
  </si>
  <si>
    <t>hod</t>
  </si>
  <si>
    <t>512</t>
  </si>
  <si>
    <t>-987128813</t>
  </si>
  <si>
    <t>https://podminky.urs.cz/item/CS_URS_2025_02/HZS2231</t>
  </si>
  <si>
    <t>VRN - VRN</t>
  </si>
  <si>
    <t>ul. 9. května 902-3, Bohumín</t>
  </si>
  <si>
    <t>BENUTA PRO s.r.o.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</si>
  <si>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</si>
  <si>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</si>
  <si>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</si>
  <si>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</si>
  <si>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</si>
  <si>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</si>
  <si>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</si>
  <si>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011224000</t>
  </si>
  <si>
    <t>Mykologický průzkum</t>
  </si>
  <si>
    <t>…</t>
  </si>
  <si>
    <t>1024</t>
  </si>
  <si>
    <t>1678724354</t>
  </si>
  <si>
    <t>https://podminky.urs.cz/item/CS_URS_2025_02/011224000</t>
  </si>
  <si>
    <t>VRN3</t>
  </si>
  <si>
    <t>Zařízení staveniště</t>
  </si>
  <si>
    <t>030001000</t>
  </si>
  <si>
    <t>863044273</t>
  </si>
  <si>
    <t>https://podminky.urs.cz/item/CS_URS_2025_02/030001000</t>
  </si>
  <si>
    <t xml:space="preserve">Poznámka k položce:_x000d_
- zástupce Města určí odběrné místo napojení při předání staveniště. _x000d_
   Napojení na el. energii bude přes podružné měření (stavební rozváděč)._x000d_
- dodavatel uhradí z vlastních prostředků el. energii pro účely provedení stavebních prací _x000d_
- umístění shozu pro odstranění stavební sutí_x000d_
- umístění kontejneru na staveništi o dostatečném objemu pro shromažďování odpadu ze  stavební výstavby   Tento kontejner bude průběžně vyprazdňován._x000d_
</t>
  </si>
  <si>
    <t>032903000</t>
  </si>
  <si>
    <t>Náklady na provoz a údržbu vybavení staveniště</t>
  </si>
  <si>
    <t>-183124776</t>
  </si>
  <si>
    <t>https://podminky.urs.cz/item/CS_URS_2025_02/032903000</t>
  </si>
  <si>
    <t>034002000</t>
  </si>
  <si>
    <t>Zabezpečení staveniště</t>
  </si>
  <si>
    <t>-1105616615</t>
  </si>
  <si>
    <t>https://podminky.urs.cz/item/CS_URS_2025_02/034002000</t>
  </si>
  <si>
    <t>034503000</t>
  </si>
  <si>
    <t>Informační tabule na staveništi</t>
  </si>
  <si>
    <t>-1019021732</t>
  </si>
  <si>
    <t>https://podminky.urs.cz/item/CS_URS_2025_02/034503000</t>
  </si>
  <si>
    <t>039103000</t>
  </si>
  <si>
    <t>Rozebrání, bourání a odvoz zařízení staveniště</t>
  </si>
  <si>
    <t>182229425</t>
  </si>
  <si>
    <t>https://podminky.urs.cz/item/CS_URS_2025_02/039103000</t>
  </si>
  <si>
    <t>VRN4</t>
  </si>
  <si>
    <t>Inženýrská činnost</t>
  </si>
  <si>
    <t>0440030R</t>
  </si>
  <si>
    <t>Revize hromosvodu</t>
  </si>
  <si>
    <t>1602508099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</si>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</sst>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6121" TargetMode="External" /><Relationship Id="rId2" Type="http://schemas.openxmlformats.org/officeDocument/2006/relationships/hyperlink" Target="https://podminky.urs.cz/item/CS_URS_2025_02/132112132" TargetMode="External" /><Relationship Id="rId3" Type="http://schemas.openxmlformats.org/officeDocument/2006/relationships/hyperlink" Target="https://podminky.urs.cz/item/CS_URS_2025_02/174111101" TargetMode="External" /><Relationship Id="rId4" Type="http://schemas.openxmlformats.org/officeDocument/2006/relationships/hyperlink" Target="https://podminky.urs.cz/item/CS_URS_2025_02/181006112" TargetMode="External" /><Relationship Id="rId5" Type="http://schemas.openxmlformats.org/officeDocument/2006/relationships/hyperlink" Target="https://podminky.urs.cz/item/CS_URS_2025_02/181411131" TargetMode="External" /><Relationship Id="rId6" Type="http://schemas.openxmlformats.org/officeDocument/2006/relationships/hyperlink" Target="https://podminky.urs.cz/item/CS_URS_2025_02/316381111" TargetMode="External" /><Relationship Id="rId7" Type="http://schemas.openxmlformats.org/officeDocument/2006/relationships/hyperlink" Target="https://podminky.urs.cz/item/CS_URS_2025_01/434351141" TargetMode="External" /><Relationship Id="rId8" Type="http://schemas.openxmlformats.org/officeDocument/2006/relationships/hyperlink" Target="https://podminky.urs.cz/item/CS_URS_2025_01/434351142" TargetMode="External" /><Relationship Id="rId9" Type="http://schemas.openxmlformats.org/officeDocument/2006/relationships/hyperlink" Target="https://podminky.urs.cz/item/CS_URS_2025_02/596811311" TargetMode="External" /><Relationship Id="rId10" Type="http://schemas.openxmlformats.org/officeDocument/2006/relationships/hyperlink" Target="https://podminky.urs.cz/item/CS_URS_2022_01/619995001" TargetMode="External" /><Relationship Id="rId11" Type="http://schemas.openxmlformats.org/officeDocument/2006/relationships/hyperlink" Target="https://podminky.urs.cz/item/CS_URS_2025_02/621135011" TargetMode="External" /><Relationship Id="rId12" Type="http://schemas.openxmlformats.org/officeDocument/2006/relationships/hyperlink" Target="https://podminky.urs.cz/item/CS_URS_2025_02/621135095" TargetMode="External" /><Relationship Id="rId13" Type="http://schemas.openxmlformats.org/officeDocument/2006/relationships/hyperlink" Target="https://podminky.urs.cz/item/CS_URS_2025_02/621211001" TargetMode="External" /><Relationship Id="rId14" Type="http://schemas.openxmlformats.org/officeDocument/2006/relationships/hyperlink" Target="https://podminky.urs.cz/item/CS_URS_2025_02/621531012" TargetMode="External" /><Relationship Id="rId15" Type="http://schemas.openxmlformats.org/officeDocument/2006/relationships/hyperlink" Target="https://podminky.urs.cz/item/CS_URS_2025_02/622135001" TargetMode="External" /><Relationship Id="rId16" Type="http://schemas.openxmlformats.org/officeDocument/2006/relationships/hyperlink" Target="https://podminky.urs.cz/item/CS_URS_2025_02/622142001" TargetMode="External" /><Relationship Id="rId17" Type="http://schemas.openxmlformats.org/officeDocument/2006/relationships/hyperlink" Target="https://podminky.urs.cz/item/CS_URS_2025_02/622125101" TargetMode="External" /><Relationship Id="rId18" Type="http://schemas.openxmlformats.org/officeDocument/2006/relationships/hyperlink" Target="https://podminky.urs.cz/item/CS_URS_2025_02/622131121" TargetMode="External" /><Relationship Id="rId19" Type="http://schemas.openxmlformats.org/officeDocument/2006/relationships/hyperlink" Target="https://podminky.urs.cz/item/CS_URS_2025_02/622135011" TargetMode="External" /><Relationship Id="rId20" Type="http://schemas.openxmlformats.org/officeDocument/2006/relationships/hyperlink" Target="https://podminky.urs.cz/item/CS_URS_2025_02/622135095" TargetMode="External" /><Relationship Id="rId21" Type="http://schemas.openxmlformats.org/officeDocument/2006/relationships/hyperlink" Target="https://podminky.urs.cz/item/CS_URS_2025_02/622211021" TargetMode="External" /><Relationship Id="rId22" Type="http://schemas.openxmlformats.org/officeDocument/2006/relationships/hyperlink" Target="https://podminky.urs.cz/item/CS_URS_2025_02/622211031" TargetMode="External" /><Relationship Id="rId23" Type="http://schemas.openxmlformats.org/officeDocument/2006/relationships/hyperlink" Target="https://podminky.urs.cz/item/CS_URS_2025_02/622212051" TargetMode="External" /><Relationship Id="rId24" Type="http://schemas.openxmlformats.org/officeDocument/2006/relationships/hyperlink" Target="https://podminky.urs.cz/item/CS_URS_2025_02/622231111" TargetMode="External" /><Relationship Id="rId25" Type="http://schemas.openxmlformats.org/officeDocument/2006/relationships/hyperlink" Target="https://podminky.urs.cz/item/CS_URS_2025_02/622252001" TargetMode="External" /><Relationship Id="rId26" Type="http://schemas.openxmlformats.org/officeDocument/2006/relationships/hyperlink" Target="https://podminky.urs.cz/item/CS_URS_2025_02/622252002" TargetMode="External" /><Relationship Id="rId27" Type="http://schemas.openxmlformats.org/officeDocument/2006/relationships/hyperlink" Target="https://podminky.urs.cz/item/CS_URS_2025_02/622325112" TargetMode="External" /><Relationship Id="rId28" Type="http://schemas.openxmlformats.org/officeDocument/2006/relationships/hyperlink" Target="https://podminky.urs.cz/item/CS_URS_2025_02/622335202" TargetMode="External" /><Relationship Id="rId29" Type="http://schemas.openxmlformats.org/officeDocument/2006/relationships/hyperlink" Target="https://podminky.urs.cz/item/CS_URS_2025_02/622511112" TargetMode="External" /><Relationship Id="rId30" Type="http://schemas.openxmlformats.org/officeDocument/2006/relationships/hyperlink" Target="https://podminky.urs.cz/item/CS_URS_2025_02/622531012" TargetMode="External" /><Relationship Id="rId31" Type="http://schemas.openxmlformats.org/officeDocument/2006/relationships/hyperlink" Target="https://podminky.urs.cz/item/CS_URS_2025_02/623135011" TargetMode="External" /><Relationship Id="rId32" Type="http://schemas.openxmlformats.org/officeDocument/2006/relationships/hyperlink" Target="https://podminky.urs.cz/item/CS_URS_2025_02/623135095" TargetMode="External" /><Relationship Id="rId33" Type="http://schemas.openxmlformats.org/officeDocument/2006/relationships/hyperlink" Target="https://podminky.urs.cz/item/CS_URS_2025_02/625681012" TargetMode="External" /><Relationship Id="rId34" Type="http://schemas.openxmlformats.org/officeDocument/2006/relationships/hyperlink" Target="https://podminky.urs.cz/item/CS_URS_2025_02/629135101" TargetMode="External" /><Relationship Id="rId35" Type="http://schemas.openxmlformats.org/officeDocument/2006/relationships/hyperlink" Target="https://podminky.urs.cz/item/CS_URS_2025_02/629991001" TargetMode="External" /><Relationship Id="rId36" Type="http://schemas.openxmlformats.org/officeDocument/2006/relationships/hyperlink" Target="https://podminky.urs.cz/item/CS_URS_2025_02/629991011" TargetMode="External" /><Relationship Id="rId37" Type="http://schemas.openxmlformats.org/officeDocument/2006/relationships/hyperlink" Target="https://podminky.urs.cz/item/CS_URS_2025_02/629995101" TargetMode="External" /><Relationship Id="rId38" Type="http://schemas.openxmlformats.org/officeDocument/2006/relationships/hyperlink" Target="https://podminky.urs.cz/item/CS_URS_2025_01/631311135" TargetMode="External" /><Relationship Id="rId39" Type="http://schemas.openxmlformats.org/officeDocument/2006/relationships/hyperlink" Target="https://podminky.urs.cz/item/CS_URS_2025_01/631319175" TargetMode="External" /><Relationship Id="rId40" Type="http://schemas.openxmlformats.org/officeDocument/2006/relationships/hyperlink" Target="https://podminky.urs.cz/item/CS_URS_2025_01/631319197" TargetMode="External" /><Relationship Id="rId41" Type="http://schemas.openxmlformats.org/officeDocument/2006/relationships/hyperlink" Target="https://podminky.urs.cz/item/CS_URS_2025_02/644941112" TargetMode="External" /><Relationship Id="rId42" Type="http://schemas.openxmlformats.org/officeDocument/2006/relationships/hyperlink" Target="https://podminky.urs.cz/item/CS_URS_2025_02/644941121" TargetMode="External" /><Relationship Id="rId43" Type="http://schemas.openxmlformats.org/officeDocument/2006/relationships/hyperlink" Target="https://podminky.urs.cz/item/CS_URS_2025_02/898131002" TargetMode="External" /><Relationship Id="rId44" Type="http://schemas.openxmlformats.org/officeDocument/2006/relationships/hyperlink" Target="https://podminky.urs.cz/item/CS_URS_2025_02/941211112" TargetMode="External" /><Relationship Id="rId45" Type="http://schemas.openxmlformats.org/officeDocument/2006/relationships/hyperlink" Target="https://podminky.urs.cz/item/CS_URS_2025_02/941211211" TargetMode="External" /><Relationship Id="rId46" Type="http://schemas.openxmlformats.org/officeDocument/2006/relationships/hyperlink" Target="https://podminky.urs.cz/item/CS_URS_2025_02/941211812" TargetMode="External" /><Relationship Id="rId47" Type="http://schemas.openxmlformats.org/officeDocument/2006/relationships/hyperlink" Target="https://podminky.urs.cz/item/CS_URS_2025_02/944511111" TargetMode="External" /><Relationship Id="rId48" Type="http://schemas.openxmlformats.org/officeDocument/2006/relationships/hyperlink" Target="https://podminky.urs.cz/item/CS_URS_2025_02/944511211" TargetMode="External" /><Relationship Id="rId49" Type="http://schemas.openxmlformats.org/officeDocument/2006/relationships/hyperlink" Target="https://podminky.urs.cz/item/CS_URS_2025_02/944511811" TargetMode="External" /><Relationship Id="rId50" Type="http://schemas.openxmlformats.org/officeDocument/2006/relationships/hyperlink" Target="https://podminky.urs.cz/item/CS_URS_2025_02/944711112" TargetMode="External" /><Relationship Id="rId51" Type="http://schemas.openxmlformats.org/officeDocument/2006/relationships/hyperlink" Target="https://podminky.urs.cz/item/CS_URS_2025_02/944711212" TargetMode="External" /><Relationship Id="rId52" Type="http://schemas.openxmlformats.org/officeDocument/2006/relationships/hyperlink" Target="https://podminky.urs.cz/item/CS_URS_2025_02/944711812" TargetMode="External" /><Relationship Id="rId53" Type="http://schemas.openxmlformats.org/officeDocument/2006/relationships/hyperlink" Target="https://podminky.urs.cz/item/CS_URS_2025_02/949521111" TargetMode="External" /><Relationship Id="rId54" Type="http://schemas.openxmlformats.org/officeDocument/2006/relationships/hyperlink" Target="https://podminky.urs.cz/item/CS_URS_2025_02/949521211" TargetMode="External" /><Relationship Id="rId55" Type="http://schemas.openxmlformats.org/officeDocument/2006/relationships/hyperlink" Target="https://podminky.urs.cz/item/CS_URS_2025_02/949521811" TargetMode="External" /><Relationship Id="rId56" Type="http://schemas.openxmlformats.org/officeDocument/2006/relationships/hyperlink" Target="https://podminky.urs.cz/item/CS_URS_2025_02/953731311" TargetMode="External" /><Relationship Id="rId57" Type="http://schemas.openxmlformats.org/officeDocument/2006/relationships/hyperlink" Target="https://podminky.urs.cz/item/CS_URS_2025_02/953991111" TargetMode="External" /><Relationship Id="rId58" Type="http://schemas.openxmlformats.org/officeDocument/2006/relationships/hyperlink" Target="https://podminky.urs.cz/item/CS_URS_2025_02/962032641" TargetMode="External" /><Relationship Id="rId59" Type="http://schemas.openxmlformats.org/officeDocument/2006/relationships/hyperlink" Target="https://podminky.urs.cz/item/CS_URS_2025_02/965043331" TargetMode="External" /><Relationship Id="rId60" Type="http://schemas.openxmlformats.org/officeDocument/2006/relationships/hyperlink" Target="https://podminky.urs.cz/item/CS_URS_2022_01/968062456" TargetMode="External" /><Relationship Id="rId61" Type="http://schemas.openxmlformats.org/officeDocument/2006/relationships/hyperlink" Target="https://podminky.urs.cz/item/CS_URS_2022_01/968072456" TargetMode="External" /><Relationship Id="rId62" Type="http://schemas.openxmlformats.org/officeDocument/2006/relationships/hyperlink" Target="https://podminky.urs.cz/item/CS_URS_2025_02/978036331" TargetMode="External" /><Relationship Id="rId63" Type="http://schemas.openxmlformats.org/officeDocument/2006/relationships/hyperlink" Target="https://podminky.urs.cz/item/CS_URS_2025_02/985112112" TargetMode="External" /><Relationship Id="rId64" Type="http://schemas.openxmlformats.org/officeDocument/2006/relationships/hyperlink" Target="https://podminky.urs.cz/item/CS_URS_2025_02/985112193" TargetMode="External" /><Relationship Id="rId65" Type="http://schemas.openxmlformats.org/officeDocument/2006/relationships/hyperlink" Target="https://podminky.urs.cz/item/CS_URS_2025_02/985141111" TargetMode="External" /><Relationship Id="rId66" Type="http://schemas.openxmlformats.org/officeDocument/2006/relationships/hyperlink" Target="https://podminky.urs.cz/item/CS_URS_2025_02/985311113" TargetMode="External" /><Relationship Id="rId67" Type="http://schemas.openxmlformats.org/officeDocument/2006/relationships/hyperlink" Target="https://podminky.urs.cz/item/CS_URS_2025_02/985311912" TargetMode="External" /><Relationship Id="rId68" Type="http://schemas.openxmlformats.org/officeDocument/2006/relationships/hyperlink" Target="https://podminky.urs.cz/item/CS_URS_2025_02/985324221" TargetMode="External" /><Relationship Id="rId69" Type="http://schemas.openxmlformats.org/officeDocument/2006/relationships/hyperlink" Target="https://podminky.urs.cz/item/CS_URS_2025_02/985441313" TargetMode="External" /><Relationship Id="rId70" Type="http://schemas.openxmlformats.org/officeDocument/2006/relationships/hyperlink" Target="https://podminky.urs.cz/item/CS_URS_2025_02/985442291" TargetMode="External" /><Relationship Id="rId71" Type="http://schemas.openxmlformats.org/officeDocument/2006/relationships/hyperlink" Target="https://podminky.urs.cz/item/CS_URS_2025_02/997013154" TargetMode="External" /><Relationship Id="rId72" Type="http://schemas.openxmlformats.org/officeDocument/2006/relationships/hyperlink" Target="https://podminky.urs.cz/item/CS_URS_2025_02/997013501" TargetMode="External" /><Relationship Id="rId73" Type="http://schemas.openxmlformats.org/officeDocument/2006/relationships/hyperlink" Target="https://podminky.urs.cz/item/CS_URS_2025_02/997013509" TargetMode="External" /><Relationship Id="rId74" Type="http://schemas.openxmlformats.org/officeDocument/2006/relationships/hyperlink" Target="https://podminky.urs.cz/item/CS_URS_2025_02/997013631" TargetMode="External" /><Relationship Id="rId75" Type="http://schemas.openxmlformats.org/officeDocument/2006/relationships/hyperlink" Target="https://podminky.urs.cz/item/CS_URS_2025_02/998011003" TargetMode="External" /><Relationship Id="rId76" Type="http://schemas.openxmlformats.org/officeDocument/2006/relationships/hyperlink" Target="https://podminky.urs.cz/item/CS_URS_2025_02/711161274" TargetMode="External" /><Relationship Id="rId77" Type="http://schemas.openxmlformats.org/officeDocument/2006/relationships/hyperlink" Target="https://podminky.urs.cz/item/CS_URS_2025_02/711192102" TargetMode="External" /><Relationship Id="rId78" Type="http://schemas.openxmlformats.org/officeDocument/2006/relationships/hyperlink" Target="https://podminky.urs.cz/item/CS_URS_2025_02/998711103" TargetMode="External" /><Relationship Id="rId79" Type="http://schemas.openxmlformats.org/officeDocument/2006/relationships/hyperlink" Target="https://podminky.urs.cz/item/CS_URS_2025_02/712631801" TargetMode="External" /><Relationship Id="rId80" Type="http://schemas.openxmlformats.org/officeDocument/2006/relationships/hyperlink" Target="https://podminky.urs.cz/item/CS_URS_2025_02/713121111" TargetMode="External" /><Relationship Id="rId81" Type="http://schemas.openxmlformats.org/officeDocument/2006/relationships/hyperlink" Target="https://podminky.urs.cz/item/CS_URS_2025_02/713121121" TargetMode="External" /><Relationship Id="rId82" Type="http://schemas.openxmlformats.org/officeDocument/2006/relationships/hyperlink" Target="https://podminky.urs.cz/item/CS_URS_2025_02/713291132" TargetMode="External" /><Relationship Id="rId83" Type="http://schemas.openxmlformats.org/officeDocument/2006/relationships/hyperlink" Target="https://podminky.urs.cz/item/CS_URS_2025_02/998713103" TargetMode="External" /><Relationship Id="rId84" Type="http://schemas.openxmlformats.org/officeDocument/2006/relationships/hyperlink" Target="https://podminky.urs.cz/item/CS_URS_2025_02/741372063" TargetMode="External" /><Relationship Id="rId85" Type="http://schemas.openxmlformats.org/officeDocument/2006/relationships/hyperlink" Target="https://podminky.urs.cz/item/CS_URS_2025_02/741420001" TargetMode="External" /><Relationship Id="rId86" Type="http://schemas.openxmlformats.org/officeDocument/2006/relationships/hyperlink" Target="https://podminky.urs.cz/item/CS_URS_2025_02/741420021" TargetMode="External" /><Relationship Id="rId87" Type="http://schemas.openxmlformats.org/officeDocument/2006/relationships/hyperlink" Target="https://podminky.urs.cz/item/CS_URS_2025_02/741420051" TargetMode="External" /><Relationship Id="rId88" Type="http://schemas.openxmlformats.org/officeDocument/2006/relationships/hyperlink" Target="https://podminky.urs.cz/item/CS_URS_2025_02/741420082" TargetMode="External" /><Relationship Id="rId89" Type="http://schemas.openxmlformats.org/officeDocument/2006/relationships/hyperlink" Target="https://podminky.urs.cz/item/CS_URS_2025_02/741420083" TargetMode="External" /><Relationship Id="rId90" Type="http://schemas.openxmlformats.org/officeDocument/2006/relationships/hyperlink" Target="https://podminky.urs.cz/item/CS_URS_2025_02/741420101" TargetMode="External" /><Relationship Id="rId91" Type="http://schemas.openxmlformats.org/officeDocument/2006/relationships/hyperlink" Target="https://podminky.urs.cz/item/CS_URS_2025_02/741420121" TargetMode="External" /><Relationship Id="rId92" Type="http://schemas.openxmlformats.org/officeDocument/2006/relationships/hyperlink" Target="https://podminky.urs.cz/item/CS_URS_2025_02/741421811" TargetMode="External" /><Relationship Id="rId93" Type="http://schemas.openxmlformats.org/officeDocument/2006/relationships/hyperlink" Target="https://podminky.urs.cz/item/CS_URS_2025_02/741421831" TargetMode="External" /><Relationship Id="rId94" Type="http://schemas.openxmlformats.org/officeDocument/2006/relationships/hyperlink" Target="https://podminky.urs.cz/item/CS_URS_2025_02/741421843" TargetMode="External" /><Relationship Id="rId95" Type="http://schemas.openxmlformats.org/officeDocument/2006/relationships/hyperlink" Target="https://podminky.urs.cz/item/CS_URS_2025_02/741421861" TargetMode="External" /><Relationship Id="rId96" Type="http://schemas.openxmlformats.org/officeDocument/2006/relationships/hyperlink" Target="https://podminky.urs.cz/item/CS_URS_2025_02/741820001" TargetMode="External" /><Relationship Id="rId97" Type="http://schemas.openxmlformats.org/officeDocument/2006/relationships/hyperlink" Target="https://podminky.urs.cz/item/CS_URS_2025_02/998741103" TargetMode="External" /><Relationship Id="rId98" Type="http://schemas.openxmlformats.org/officeDocument/2006/relationships/hyperlink" Target="https://podminky.urs.cz/item/CS_URS_2025_02/762223110" TargetMode="External" /><Relationship Id="rId99" Type="http://schemas.openxmlformats.org/officeDocument/2006/relationships/hyperlink" Target="https://podminky.urs.cz/item/CS_URS_2025_02/762295001" TargetMode="External" /><Relationship Id="rId100" Type="http://schemas.openxmlformats.org/officeDocument/2006/relationships/hyperlink" Target="https://podminky.urs.cz/item/CS_URS_2025_02/762341210" TargetMode="External" /><Relationship Id="rId101" Type="http://schemas.openxmlformats.org/officeDocument/2006/relationships/hyperlink" Target="https://podminky.urs.cz/item/CS_URS_2025_02/762341811" TargetMode="External" /><Relationship Id="rId102" Type="http://schemas.openxmlformats.org/officeDocument/2006/relationships/hyperlink" Target="https://podminky.urs.cz/item/CS_URS_2025_02/762395000" TargetMode="External" /><Relationship Id="rId103" Type="http://schemas.openxmlformats.org/officeDocument/2006/relationships/hyperlink" Target="https://podminky.urs.cz/item/CS_URS_2025_02/762511246" TargetMode="External" /><Relationship Id="rId104" Type="http://schemas.openxmlformats.org/officeDocument/2006/relationships/hyperlink" Target="https://podminky.urs.cz/item/CS_URS_2025_02/998762103" TargetMode="External" /><Relationship Id="rId105" Type="http://schemas.openxmlformats.org/officeDocument/2006/relationships/hyperlink" Target="https://podminky.urs.cz/item/CS_URS_2025_02/764001841" TargetMode="External" /><Relationship Id="rId106" Type="http://schemas.openxmlformats.org/officeDocument/2006/relationships/hyperlink" Target="https://podminky.urs.cz/item/CS_URS_2025_02/764001861" TargetMode="External" /><Relationship Id="rId107" Type="http://schemas.openxmlformats.org/officeDocument/2006/relationships/hyperlink" Target="https://podminky.urs.cz/item/CS_URS_2022_01/764001871" TargetMode="External" /><Relationship Id="rId108" Type="http://schemas.openxmlformats.org/officeDocument/2006/relationships/hyperlink" Target="https://podminky.urs.cz/item/CS_URS_2025_02/764002812" TargetMode="External" /><Relationship Id="rId109" Type="http://schemas.openxmlformats.org/officeDocument/2006/relationships/hyperlink" Target="https://podminky.urs.cz/item/CS_URS_2025_02/764002821" TargetMode="External" /><Relationship Id="rId110" Type="http://schemas.openxmlformats.org/officeDocument/2006/relationships/hyperlink" Target="https://podminky.urs.cz/item/CS_URS_2025_02/764002841" TargetMode="External" /><Relationship Id="rId111" Type="http://schemas.openxmlformats.org/officeDocument/2006/relationships/hyperlink" Target="https://podminky.urs.cz/item/CS_URS_2025_02/764002851" TargetMode="External" /><Relationship Id="rId112" Type="http://schemas.openxmlformats.org/officeDocument/2006/relationships/hyperlink" Target="https://podminky.urs.cz/item/CS_URS_2025_02/764002871" TargetMode="External" /><Relationship Id="rId113" Type="http://schemas.openxmlformats.org/officeDocument/2006/relationships/hyperlink" Target="https://podminky.urs.cz/item/CS_URS_2025_02/764003801" TargetMode="External" /><Relationship Id="rId114" Type="http://schemas.openxmlformats.org/officeDocument/2006/relationships/hyperlink" Target="https://podminky.urs.cz/item/CS_URS_2025_02/764004801" TargetMode="External" /><Relationship Id="rId115" Type="http://schemas.openxmlformats.org/officeDocument/2006/relationships/hyperlink" Target="https://podminky.urs.cz/item/CS_URS_2025_02/764004861" TargetMode="External" /><Relationship Id="rId116" Type="http://schemas.openxmlformats.org/officeDocument/2006/relationships/hyperlink" Target="https://podminky.urs.cz/item/CS_URS_2025_02/764111401" TargetMode="External" /><Relationship Id="rId117" Type="http://schemas.openxmlformats.org/officeDocument/2006/relationships/hyperlink" Target="https://podminky.urs.cz/item/CS_URS_2025_02/764111653" TargetMode="External" /><Relationship Id="rId118" Type="http://schemas.openxmlformats.org/officeDocument/2006/relationships/hyperlink" Target="https://podminky.urs.cz/item/CS_URS_2025_02/764211613" TargetMode="External" /><Relationship Id="rId119" Type="http://schemas.openxmlformats.org/officeDocument/2006/relationships/hyperlink" Target="https://podminky.urs.cz/item/CS_URS_2025_02/764211655" TargetMode="External" /><Relationship Id="rId120" Type="http://schemas.openxmlformats.org/officeDocument/2006/relationships/hyperlink" Target="https://podminky.urs.cz/item/CS_URS_2025_02/764212683" TargetMode="External" /><Relationship Id="rId121" Type="http://schemas.openxmlformats.org/officeDocument/2006/relationships/hyperlink" Target="https://podminky.urs.cz/item/CS_URS_2025_02/764213652" TargetMode="External" /><Relationship Id="rId122" Type="http://schemas.openxmlformats.org/officeDocument/2006/relationships/hyperlink" Target="https://podminky.urs.cz/item/CS_URS_2025_02/764214606" TargetMode="External" /><Relationship Id="rId123" Type="http://schemas.openxmlformats.org/officeDocument/2006/relationships/hyperlink" Target="https://podminky.urs.cz/item/CS_URS_2025_02/764216645" TargetMode="External" /><Relationship Id="rId124" Type="http://schemas.openxmlformats.org/officeDocument/2006/relationships/hyperlink" Target="https://podminky.urs.cz/item/CS_URS_2025_02/764316623" TargetMode="External" /><Relationship Id="rId125" Type="http://schemas.openxmlformats.org/officeDocument/2006/relationships/hyperlink" Target="https://podminky.urs.cz/item/CS_URS_2025_02/764511602" TargetMode="External" /><Relationship Id="rId126" Type="http://schemas.openxmlformats.org/officeDocument/2006/relationships/hyperlink" Target="https://podminky.urs.cz/item/CS_URS_2025_02/764511622" TargetMode="External" /><Relationship Id="rId127" Type="http://schemas.openxmlformats.org/officeDocument/2006/relationships/hyperlink" Target="https://podminky.urs.cz/item/CS_URS_2025_02/764511643" TargetMode="External" /><Relationship Id="rId128" Type="http://schemas.openxmlformats.org/officeDocument/2006/relationships/hyperlink" Target="https://podminky.urs.cz/item/CS_URS_2025_02/764518623" TargetMode="External" /><Relationship Id="rId129" Type="http://schemas.openxmlformats.org/officeDocument/2006/relationships/hyperlink" Target="https://podminky.urs.cz/item/CS_URS_2025_02/998764103" TargetMode="External" /><Relationship Id="rId130" Type="http://schemas.openxmlformats.org/officeDocument/2006/relationships/hyperlink" Target="https://podminky.urs.cz/item/CS_URS_2025_02/765115302" TargetMode="External" /><Relationship Id="rId131" Type="http://schemas.openxmlformats.org/officeDocument/2006/relationships/hyperlink" Target="https://podminky.urs.cz/item/CS_URS_2025_02/765135001" TargetMode="External" /><Relationship Id="rId132" Type="http://schemas.openxmlformats.org/officeDocument/2006/relationships/hyperlink" Target="https://podminky.urs.cz/item/CS_URS_2022_01/765191023" TargetMode="External" /><Relationship Id="rId133" Type="http://schemas.openxmlformats.org/officeDocument/2006/relationships/hyperlink" Target="https://podminky.urs.cz/item/CS_URS_2022_01/765192811" TargetMode="External" /><Relationship Id="rId134" Type="http://schemas.openxmlformats.org/officeDocument/2006/relationships/hyperlink" Target="https://podminky.urs.cz/item/CS_URS_2025_02/998765103" TargetMode="External" /><Relationship Id="rId135" Type="http://schemas.openxmlformats.org/officeDocument/2006/relationships/hyperlink" Target="https://podminky.urs.cz/item/CS_URS_2025_02/767161833" TargetMode="External" /><Relationship Id="rId136" Type="http://schemas.openxmlformats.org/officeDocument/2006/relationships/hyperlink" Target="https://podminky.urs.cz/item/CS_URS_2022_01/767640221" TargetMode="External" /><Relationship Id="rId137" Type="http://schemas.openxmlformats.org/officeDocument/2006/relationships/hyperlink" Target="https://podminky.urs.cz/item/CS_URS_2025_02/767641805" TargetMode="External" /><Relationship Id="rId138" Type="http://schemas.openxmlformats.org/officeDocument/2006/relationships/hyperlink" Target="https://podminky.urs.cz/item/CS_URS_2022_01/767646401" TargetMode="External" /><Relationship Id="rId139" Type="http://schemas.openxmlformats.org/officeDocument/2006/relationships/hyperlink" Target="https://podminky.urs.cz/item/CS_URS_2025_02/767661811" TargetMode="External" /><Relationship Id="rId140" Type="http://schemas.openxmlformats.org/officeDocument/2006/relationships/hyperlink" Target="https://podminky.urs.cz/item/CS_URS_2025_02/767662110" TargetMode="External" /><Relationship Id="rId141" Type="http://schemas.openxmlformats.org/officeDocument/2006/relationships/hyperlink" Target="https://podminky.urs.cz/item/CS_URS_2022_01/767691823" TargetMode="External" /><Relationship Id="rId142" Type="http://schemas.openxmlformats.org/officeDocument/2006/relationships/hyperlink" Target="https://podminky.urs.cz/item/CS_URS_2025_02/767851104" TargetMode="External" /><Relationship Id="rId143" Type="http://schemas.openxmlformats.org/officeDocument/2006/relationships/hyperlink" Target="https://podminky.urs.cz/item/CS_URS_2025_02/767851803" TargetMode="External" /><Relationship Id="rId144" Type="http://schemas.openxmlformats.org/officeDocument/2006/relationships/hyperlink" Target="https://podminky.urs.cz/item/CS_URS_2025_02/767893115" TargetMode="External" /><Relationship Id="rId145" Type="http://schemas.openxmlformats.org/officeDocument/2006/relationships/hyperlink" Target="https://podminky.urs.cz/item/CS_URS_2025_02/767996701" TargetMode="External" /><Relationship Id="rId146" Type="http://schemas.openxmlformats.org/officeDocument/2006/relationships/hyperlink" Target="https://podminky.urs.cz/item/CS_URS_2025_02/998767103" TargetMode="External" /><Relationship Id="rId147" Type="http://schemas.openxmlformats.org/officeDocument/2006/relationships/hyperlink" Target="https://podminky.urs.cz/item/CS_URS_2025_01/771554111" TargetMode="External" /><Relationship Id="rId148" Type="http://schemas.openxmlformats.org/officeDocument/2006/relationships/hyperlink" Target="https://podminky.urs.cz/item/CS_URS_2025_02/998771103" TargetMode="External" /><Relationship Id="rId149" Type="http://schemas.openxmlformats.org/officeDocument/2006/relationships/hyperlink" Target="https://podminky.urs.cz/item/CS_URS_2025_02/781121011" TargetMode="External" /><Relationship Id="rId150" Type="http://schemas.openxmlformats.org/officeDocument/2006/relationships/hyperlink" Target="https://podminky.urs.cz/item/CS_URS_2025_02/781734111" TargetMode="External" /><Relationship Id="rId151" Type="http://schemas.openxmlformats.org/officeDocument/2006/relationships/hyperlink" Target="https://podminky.urs.cz/item/CS_URS_2025_02/998781103" TargetMode="External" /><Relationship Id="rId152" Type="http://schemas.openxmlformats.org/officeDocument/2006/relationships/hyperlink" Target="https://podminky.urs.cz/item/CS_URS_2025_02/783201403" TargetMode="External" /><Relationship Id="rId153" Type="http://schemas.openxmlformats.org/officeDocument/2006/relationships/hyperlink" Target="https://podminky.urs.cz/item/CS_URS_2025_02/783223011" TargetMode="External" /><Relationship Id="rId154" Type="http://schemas.openxmlformats.org/officeDocument/2006/relationships/hyperlink" Target="https://podminky.urs.cz/item/CS_URS_2025_02/783301313" TargetMode="External" /><Relationship Id="rId155" Type="http://schemas.openxmlformats.org/officeDocument/2006/relationships/hyperlink" Target="https://podminky.urs.cz/item/CS_URS_2025_02/783314101" TargetMode="External" /><Relationship Id="rId156" Type="http://schemas.openxmlformats.org/officeDocument/2006/relationships/hyperlink" Target="https://podminky.urs.cz/item/CS_URS_2025_02/783317101" TargetMode="External" /><Relationship Id="rId157" Type="http://schemas.openxmlformats.org/officeDocument/2006/relationships/hyperlink" Target="https://podminky.urs.cz/item/CS_URS_2025_02/HZS2231" TargetMode="External" /><Relationship Id="rId15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1224000" TargetMode="External" /><Relationship Id="rId2" Type="http://schemas.openxmlformats.org/officeDocument/2006/relationships/hyperlink" Target="https://podminky.urs.cz/item/CS_URS_2025_02/030001000" TargetMode="External" /><Relationship Id="rId3" Type="http://schemas.openxmlformats.org/officeDocument/2006/relationships/hyperlink" Target="https://podminky.urs.cz/item/CS_URS_2025_02/032903000" TargetMode="External" /><Relationship Id="rId4" Type="http://schemas.openxmlformats.org/officeDocument/2006/relationships/hyperlink" Target="https://podminky.urs.cz/item/CS_URS_2025_02/034002000" TargetMode="External" /><Relationship Id="rId5" Type="http://schemas.openxmlformats.org/officeDocument/2006/relationships/hyperlink" Target="https://podminky.urs.cz/item/CS_URS_2025_02/034503000" TargetMode="External" /><Relationship Id="rId6" Type="http://schemas.openxmlformats.org/officeDocument/2006/relationships/hyperlink" Target="https://podminky.urs.cz/item/CS_URS_2025_02/039103000" TargetMode="External" /><Relationship Id="rId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8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Bohumin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Stavební úpravy bytových domů č.p. 902 a 903, Bohumín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9. Května 902 a 903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15. 8. 2025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6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Bohumín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BENUTA PRO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6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Ing. T. Pacola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4.4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Stavba'!J30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'01 - Stavba'!P102</f>
        <v>0</v>
      </c>
      <c r="AV55" s="122">
        <f>'01 - Stavba'!J33</f>
        <v>0</v>
      </c>
      <c r="AW55" s="122">
        <f>'01 - Stavba'!J34</f>
        <v>0</v>
      </c>
      <c r="AX55" s="122">
        <f>'01 - Stavba'!J35</f>
        <v>0</v>
      </c>
      <c r="AY55" s="122">
        <f>'01 - Stavba'!J36</f>
        <v>0</v>
      </c>
      <c r="AZ55" s="122">
        <f>'01 - Stavba'!F33</f>
        <v>0</v>
      </c>
      <c r="BA55" s="122">
        <f>'01 - Stavba'!F34</f>
        <v>0</v>
      </c>
      <c r="BB55" s="122">
        <f>'01 - Stavba'!F35</f>
        <v>0</v>
      </c>
      <c r="BC55" s="122">
        <f>'01 - Stavba'!F36</f>
        <v>0</v>
      </c>
      <c r="BD55" s="124">
        <f>'01 - Stavba'!F37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80</v>
      </c>
    </row>
    <row r="56" s="7" customFormat="1" ht="14.4" customHeight="1">
      <c r="A56" s="113" t="s">
        <v>76</v>
      </c>
      <c r="B56" s="114"/>
      <c r="C56" s="115"/>
      <c r="D56" s="116" t="s">
        <v>82</v>
      </c>
      <c r="E56" s="116"/>
      <c r="F56" s="116"/>
      <c r="G56" s="116"/>
      <c r="H56" s="116"/>
      <c r="I56" s="117"/>
      <c r="J56" s="116" t="s">
        <v>82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'VRN - VRN'!J30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6">
        <v>0</v>
      </c>
      <c r="AT56" s="127">
        <f>ROUND(SUM(AV56:AW56),2)</f>
        <v>0</v>
      </c>
      <c r="AU56" s="128">
        <f>'VRN - VRN'!P83</f>
        <v>0</v>
      </c>
      <c r="AV56" s="127">
        <f>'VRN - VRN'!J33</f>
        <v>0</v>
      </c>
      <c r="AW56" s="127">
        <f>'VRN - VRN'!J34</f>
        <v>0</v>
      </c>
      <c r="AX56" s="127">
        <f>'VRN - VRN'!J35</f>
        <v>0</v>
      </c>
      <c r="AY56" s="127">
        <f>'VRN - VRN'!J36</f>
        <v>0</v>
      </c>
      <c r="AZ56" s="127">
        <f>'VRN - VRN'!F33</f>
        <v>0</v>
      </c>
      <c r="BA56" s="127">
        <f>'VRN - VRN'!F34</f>
        <v>0</v>
      </c>
      <c r="BB56" s="127">
        <f>'VRN - VRN'!F35</f>
        <v>0</v>
      </c>
      <c r="BC56" s="127">
        <f>'VRN - VRN'!F36</f>
        <v>0</v>
      </c>
      <c r="BD56" s="129">
        <f>'VRN - VRN'!F37</f>
        <v>0</v>
      </c>
      <c r="BE56" s="7"/>
      <c r="BT56" s="125" t="s">
        <v>80</v>
      </c>
      <c r="BV56" s="125" t="s">
        <v>74</v>
      </c>
      <c r="BW56" s="125" t="s">
        <v>83</v>
      </c>
      <c r="BX56" s="125" t="s">
        <v>5</v>
      </c>
      <c r="CL56" s="125" t="s">
        <v>19</v>
      </c>
      <c r="CM56" s="125" t="s">
        <v>80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dsd00geiueaN7MFHfh45FvpAX4irg+HHJ9LYMR48ZGbYqX8fNjZsoIHjL8L/ijuy8SvYoexJ+xMo4J7bHwwrMA==" hashValue="ph26hQ7AD4/E1/444HWmU9UHdOyzJLioK65yqubrh9GViaDormqF8VDuv2wV5JEkBMTryowb/UjAR/1B/HJFP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Stavba'!C2" display="/"/>
    <hyperlink ref="A56" location="'VRN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84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4.4" customHeight="1">
      <c r="B7" s="22"/>
      <c r="E7" s="135" t="str">
        <f>'Rekapitulace stavby'!K6</f>
        <v>Stavební úpravy bytových domů č.p. 902 a 903, Bohumín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5.6" customHeight="1">
      <c r="A9" s="40"/>
      <c r="B9" s="46"/>
      <c r="C9" s="40"/>
      <c r="D9" s="40"/>
      <c r="E9" s="137" t="s">
        <v>86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15. 8. 2025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.4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ROUND(J102,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ROUND((SUM(BE102:BE673)),  2)</f>
        <v>0</v>
      </c>
      <c r="G33" s="40"/>
      <c r="H33" s="40"/>
      <c r="I33" s="150">
        <v>0.20999999999999999</v>
      </c>
      <c r="J33" s="149">
        <f>ROUND(((SUM(BE102:BE673))*I33),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ROUND((SUM(BF102:BF673)),  2)</f>
        <v>0</v>
      </c>
      <c r="G34" s="40"/>
      <c r="H34" s="40"/>
      <c r="I34" s="150">
        <v>0.12</v>
      </c>
      <c r="J34" s="149">
        <f>ROUND(((SUM(BF102:BF673))*I34),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ROUND((SUM(BG102:BG673)),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ROUND((SUM(BH102:BH673)),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ROUND((SUM(BI102:BI673)),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4.4" customHeight="1">
      <c r="A48" s="40"/>
      <c r="B48" s="41"/>
      <c r="C48" s="42"/>
      <c r="D48" s="42"/>
      <c r="E48" s="162" t="str">
        <f>E7</f>
        <v>Stavební úpravy bytových domů č.p. 902 a 903, Bohumín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6" customHeight="1">
      <c r="A50" s="40"/>
      <c r="B50" s="41"/>
      <c r="C50" s="42"/>
      <c r="D50" s="42"/>
      <c r="E50" s="71" t="str">
        <f>E9</f>
        <v>01 - Stavba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9. Května 902 a 903</v>
      </c>
      <c r="G52" s="42"/>
      <c r="H52" s="42"/>
      <c r="I52" s="34" t="s">
        <v>23</v>
      </c>
      <c r="J52" s="74" t="str">
        <f>IF(J12="","",J12)</f>
        <v>15. 8. 2025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34" t="s">
        <v>25</v>
      </c>
      <c r="D54" s="42"/>
      <c r="E54" s="42"/>
      <c r="F54" s="29" t="str">
        <f>E15</f>
        <v>Město Bohumín</v>
      </c>
      <c r="G54" s="42"/>
      <c r="H54" s="42"/>
      <c r="I54" s="34" t="s">
        <v>31</v>
      </c>
      <c r="J54" s="38" t="str">
        <f>E21</f>
        <v>BENUTA PRO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6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T. Pacola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88</v>
      </c>
      <c r="D57" s="164"/>
      <c r="E57" s="164"/>
      <c r="F57" s="164"/>
      <c r="G57" s="164"/>
      <c r="H57" s="164"/>
      <c r="I57" s="164"/>
      <c r="J57" s="165" t="s">
        <v>89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J102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90</v>
      </c>
    </row>
    <row r="60" s="9" customFormat="1" ht="24.96" customHeight="1">
      <c r="A60" s="9"/>
      <c r="B60" s="167"/>
      <c r="C60" s="168"/>
      <c r="D60" s="169" t="s">
        <v>91</v>
      </c>
      <c r="E60" s="170"/>
      <c r="F60" s="170"/>
      <c r="G60" s="170"/>
      <c r="H60" s="170"/>
      <c r="I60" s="170"/>
      <c r="J60" s="171">
        <f>J103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92</v>
      </c>
      <c r="E61" s="176"/>
      <c r="F61" s="176"/>
      <c r="G61" s="176"/>
      <c r="H61" s="176"/>
      <c r="I61" s="176"/>
      <c r="J61" s="177">
        <f>J104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93</v>
      </c>
      <c r="E62" s="176"/>
      <c r="F62" s="176"/>
      <c r="G62" s="176"/>
      <c r="H62" s="176"/>
      <c r="I62" s="176"/>
      <c r="J62" s="177">
        <f>J119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94</v>
      </c>
      <c r="E63" s="176"/>
      <c r="F63" s="176"/>
      <c r="G63" s="176"/>
      <c r="H63" s="176"/>
      <c r="I63" s="176"/>
      <c r="J63" s="177">
        <f>J127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95</v>
      </c>
      <c r="E64" s="176"/>
      <c r="F64" s="176"/>
      <c r="G64" s="176"/>
      <c r="H64" s="176"/>
      <c r="I64" s="176"/>
      <c r="J64" s="177">
        <f>J133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96</v>
      </c>
      <c r="E65" s="176"/>
      <c r="F65" s="176"/>
      <c r="G65" s="176"/>
      <c r="H65" s="176"/>
      <c r="I65" s="176"/>
      <c r="J65" s="177">
        <f>J138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97</v>
      </c>
      <c r="E66" s="176"/>
      <c r="F66" s="176"/>
      <c r="G66" s="176"/>
      <c r="H66" s="176"/>
      <c r="I66" s="176"/>
      <c r="J66" s="177">
        <f>J307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98</v>
      </c>
      <c r="E67" s="176"/>
      <c r="F67" s="176"/>
      <c r="G67" s="176"/>
      <c r="H67" s="176"/>
      <c r="I67" s="176"/>
      <c r="J67" s="177">
        <f>J310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99</v>
      </c>
      <c r="E68" s="176"/>
      <c r="F68" s="176"/>
      <c r="G68" s="176"/>
      <c r="H68" s="176"/>
      <c r="I68" s="176"/>
      <c r="J68" s="177">
        <f>J394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100</v>
      </c>
      <c r="E69" s="176"/>
      <c r="F69" s="176"/>
      <c r="G69" s="176"/>
      <c r="H69" s="176"/>
      <c r="I69" s="176"/>
      <c r="J69" s="177">
        <f>J404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101</v>
      </c>
      <c r="E70" s="170"/>
      <c r="F70" s="170"/>
      <c r="G70" s="170"/>
      <c r="H70" s="170"/>
      <c r="I70" s="170"/>
      <c r="J70" s="171">
        <f>J407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3"/>
      <c r="C71" s="174"/>
      <c r="D71" s="175" t="s">
        <v>102</v>
      </c>
      <c r="E71" s="176"/>
      <c r="F71" s="176"/>
      <c r="G71" s="176"/>
      <c r="H71" s="176"/>
      <c r="I71" s="176"/>
      <c r="J71" s="177">
        <f>J408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103</v>
      </c>
      <c r="E72" s="176"/>
      <c r="F72" s="176"/>
      <c r="G72" s="176"/>
      <c r="H72" s="176"/>
      <c r="I72" s="176"/>
      <c r="J72" s="177">
        <f>J420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104</v>
      </c>
      <c r="E73" s="176"/>
      <c r="F73" s="176"/>
      <c r="G73" s="176"/>
      <c r="H73" s="176"/>
      <c r="I73" s="176"/>
      <c r="J73" s="177">
        <f>J423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105</v>
      </c>
      <c r="E74" s="176"/>
      <c r="F74" s="176"/>
      <c r="G74" s="176"/>
      <c r="H74" s="176"/>
      <c r="I74" s="176"/>
      <c r="J74" s="177">
        <f>J446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106</v>
      </c>
      <c r="E75" s="176"/>
      <c r="F75" s="176"/>
      <c r="G75" s="176"/>
      <c r="H75" s="176"/>
      <c r="I75" s="176"/>
      <c r="J75" s="177">
        <f>J488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107</v>
      </c>
      <c r="E76" s="176"/>
      <c r="F76" s="176"/>
      <c r="G76" s="176"/>
      <c r="H76" s="176"/>
      <c r="I76" s="176"/>
      <c r="J76" s="177">
        <f>J512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108</v>
      </c>
      <c r="E77" s="176"/>
      <c r="F77" s="176"/>
      <c r="G77" s="176"/>
      <c r="H77" s="176"/>
      <c r="I77" s="176"/>
      <c r="J77" s="177">
        <f>J572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109</v>
      </c>
      <c r="E78" s="176"/>
      <c r="F78" s="176"/>
      <c r="G78" s="176"/>
      <c r="H78" s="176"/>
      <c r="I78" s="176"/>
      <c r="J78" s="177">
        <f>J591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110</v>
      </c>
      <c r="E79" s="176"/>
      <c r="F79" s="176"/>
      <c r="G79" s="176"/>
      <c r="H79" s="176"/>
      <c r="I79" s="176"/>
      <c r="J79" s="177">
        <f>J628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3"/>
      <c r="C80" s="174"/>
      <c r="D80" s="175" t="s">
        <v>111</v>
      </c>
      <c r="E80" s="176"/>
      <c r="F80" s="176"/>
      <c r="G80" s="176"/>
      <c r="H80" s="176"/>
      <c r="I80" s="176"/>
      <c r="J80" s="177">
        <f>J635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3"/>
      <c r="C81" s="174"/>
      <c r="D81" s="175" t="s">
        <v>112</v>
      </c>
      <c r="E81" s="176"/>
      <c r="F81" s="176"/>
      <c r="G81" s="176"/>
      <c r="H81" s="176"/>
      <c r="I81" s="176"/>
      <c r="J81" s="177">
        <f>J657</f>
        <v>0</v>
      </c>
      <c r="K81" s="174"/>
      <c r="L81" s="17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9" customFormat="1" ht="24.96" customHeight="1">
      <c r="A82" s="9"/>
      <c r="B82" s="167"/>
      <c r="C82" s="168"/>
      <c r="D82" s="169" t="s">
        <v>113</v>
      </c>
      <c r="E82" s="170"/>
      <c r="F82" s="170"/>
      <c r="G82" s="170"/>
      <c r="H82" s="170"/>
      <c r="I82" s="170"/>
      <c r="J82" s="171">
        <f>J671</f>
        <v>0</v>
      </c>
      <c r="K82" s="168"/>
      <c r="L82" s="172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2" customFormat="1" ht="21.84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61"/>
      <c r="C84" s="62"/>
      <c r="D84" s="62"/>
      <c r="E84" s="62"/>
      <c r="F84" s="62"/>
      <c r="G84" s="62"/>
      <c r="H84" s="62"/>
      <c r="I84" s="62"/>
      <c r="J84" s="62"/>
      <c r="K84" s="6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8" s="2" customFormat="1" ht="6.96" customHeight="1">
      <c r="A88" s="40"/>
      <c r="B88" s="63"/>
      <c r="C88" s="64"/>
      <c r="D88" s="64"/>
      <c r="E88" s="64"/>
      <c r="F88" s="64"/>
      <c r="G88" s="64"/>
      <c r="H88" s="64"/>
      <c r="I88" s="64"/>
      <c r="J88" s="64"/>
      <c r="K88" s="64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4.96" customHeight="1">
      <c r="A89" s="40"/>
      <c r="B89" s="41"/>
      <c r="C89" s="25" t="s">
        <v>114</v>
      </c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16</v>
      </c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4.4" customHeight="1">
      <c r="A92" s="40"/>
      <c r="B92" s="41"/>
      <c r="C92" s="42"/>
      <c r="D92" s="42"/>
      <c r="E92" s="162" t="str">
        <f>E7</f>
        <v>Stavební úpravy bytových domů č.p. 902 a 903, Bohumín</v>
      </c>
      <c r="F92" s="34"/>
      <c r="G92" s="34"/>
      <c r="H92" s="34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85</v>
      </c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6" customHeight="1">
      <c r="A94" s="40"/>
      <c r="B94" s="41"/>
      <c r="C94" s="42"/>
      <c r="D94" s="42"/>
      <c r="E94" s="71" t="str">
        <f>E9</f>
        <v>01 - Stavba</v>
      </c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2" customHeight="1">
      <c r="A96" s="40"/>
      <c r="B96" s="41"/>
      <c r="C96" s="34" t="s">
        <v>21</v>
      </c>
      <c r="D96" s="42"/>
      <c r="E96" s="42"/>
      <c r="F96" s="29" t="str">
        <f>F12</f>
        <v>9. Května 902 a 903</v>
      </c>
      <c r="G96" s="42"/>
      <c r="H96" s="42"/>
      <c r="I96" s="34" t="s">
        <v>23</v>
      </c>
      <c r="J96" s="74" t="str">
        <f>IF(J12="","",J12)</f>
        <v>15. 8. 2025</v>
      </c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6.96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5.6" customHeight="1">
      <c r="A98" s="40"/>
      <c r="B98" s="41"/>
      <c r="C98" s="34" t="s">
        <v>25</v>
      </c>
      <c r="D98" s="42"/>
      <c r="E98" s="42"/>
      <c r="F98" s="29" t="str">
        <f>E15</f>
        <v>Město Bohumín</v>
      </c>
      <c r="G98" s="42"/>
      <c r="H98" s="42"/>
      <c r="I98" s="34" t="s">
        <v>31</v>
      </c>
      <c r="J98" s="38" t="str">
        <f>E21</f>
        <v>BENUTA PRO</v>
      </c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5.6" customHeight="1">
      <c r="A99" s="40"/>
      <c r="B99" s="41"/>
      <c r="C99" s="34" t="s">
        <v>29</v>
      </c>
      <c r="D99" s="42"/>
      <c r="E99" s="42"/>
      <c r="F99" s="29" t="str">
        <f>IF(E18="","",E18)</f>
        <v>Vyplň údaj</v>
      </c>
      <c r="G99" s="42"/>
      <c r="H99" s="42"/>
      <c r="I99" s="34" t="s">
        <v>34</v>
      </c>
      <c r="J99" s="38" t="str">
        <f>E24</f>
        <v>Ing. T. Pacola</v>
      </c>
      <c r="K99" s="42"/>
      <c r="L99" s="13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0.32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13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11" customFormat="1" ht="29.28" customHeight="1">
      <c r="A101" s="179"/>
      <c r="B101" s="180"/>
      <c r="C101" s="181" t="s">
        <v>115</v>
      </c>
      <c r="D101" s="182" t="s">
        <v>57</v>
      </c>
      <c r="E101" s="182" t="s">
        <v>53</v>
      </c>
      <c r="F101" s="182" t="s">
        <v>54</v>
      </c>
      <c r="G101" s="182" t="s">
        <v>116</v>
      </c>
      <c r="H101" s="182" t="s">
        <v>117</v>
      </c>
      <c r="I101" s="182" t="s">
        <v>118</v>
      </c>
      <c r="J101" s="182" t="s">
        <v>89</v>
      </c>
      <c r="K101" s="183" t="s">
        <v>119</v>
      </c>
      <c r="L101" s="184"/>
      <c r="M101" s="94" t="s">
        <v>19</v>
      </c>
      <c r="N101" s="95" t="s">
        <v>42</v>
      </c>
      <c r="O101" s="95" t="s">
        <v>120</v>
      </c>
      <c r="P101" s="95" t="s">
        <v>121</v>
      </c>
      <c r="Q101" s="95" t="s">
        <v>122</v>
      </c>
      <c r="R101" s="95" t="s">
        <v>123</v>
      </c>
      <c r="S101" s="95" t="s">
        <v>124</v>
      </c>
      <c r="T101" s="96" t="s">
        <v>125</v>
      </c>
      <c r="U101" s="179"/>
      <c r="V101" s="179"/>
      <c r="W101" s="179"/>
      <c r="X101" s="179"/>
      <c r="Y101" s="179"/>
      <c r="Z101" s="179"/>
      <c r="AA101" s="179"/>
      <c r="AB101" s="179"/>
      <c r="AC101" s="179"/>
      <c r="AD101" s="179"/>
      <c r="AE101" s="179"/>
    </row>
    <row r="102" s="2" customFormat="1" ht="22.8" customHeight="1">
      <c r="A102" s="40"/>
      <c r="B102" s="41"/>
      <c r="C102" s="101" t="s">
        <v>126</v>
      </c>
      <c r="D102" s="42"/>
      <c r="E102" s="42"/>
      <c r="F102" s="42"/>
      <c r="G102" s="42"/>
      <c r="H102" s="42"/>
      <c r="I102" s="42"/>
      <c r="J102" s="185">
        <f>BK102</f>
        <v>0</v>
      </c>
      <c r="K102" s="42"/>
      <c r="L102" s="46"/>
      <c r="M102" s="97"/>
      <c r="N102" s="186"/>
      <c r="O102" s="98"/>
      <c r="P102" s="187">
        <f>P103+P407+P671</f>
        <v>0</v>
      </c>
      <c r="Q102" s="98"/>
      <c r="R102" s="187">
        <f>R103+R407+R671</f>
        <v>97.937082500000002</v>
      </c>
      <c r="S102" s="98"/>
      <c r="T102" s="188">
        <f>T103+T407+T671</f>
        <v>64.846073400000009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71</v>
      </c>
      <c r="AU102" s="19" t="s">
        <v>90</v>
      </c>
      <c r="BK102" s="189">
        <f>BK103+BK407+BK671</f>
        <v>0</v>
      </c>
    </row>
    <row r="103" s="12" customFormat="1" ht="25.92" customHeight="1">
      <c r="A103" s="12"/>
      <c r="B103" s="190"/>
      <c r="C103" s="191"/>
      <c r="D103" s="192" t="s">
        <v>71</v>
      </c>
      <c r="E103" s="193" t="s">
        <v>127</v>
      </c>
      <c r="F103" s="193" t="s">
        <v>128</v>
      </c>
      <c r="G103" s="191"/>
      <c r="H103" s="191"/>
      <c r="I103" s="194"/>
      <c r="J103" s="195">
        <f>BK103</f>
        <v>0</v>
      </c>
      <c r="K103" s="191"/>
      <c r="L103" s="196"/>
      <c r="M103" s="197"/>
      <c r="N103" s="198"/>
      <c r="O103" s="198"/>
      <c r="P103" s="199">
        <f>P104+P119+P127+P133+P138+P307+P310+P394+P404</f>
        <v>0</v>
      </c>
      <c r="Q103" s="198"/>
      <c r="R103" s="199">
        <f>R104+R119+R127+R133+R138+R307+R310+R394+R404</f>
        <v>67.000822520000014</v>
      </c>
      <c r="S103" s="198"/>
      <c r="T103" s="200">
        <f>T104+T119+T127+T133+T138+T307+T310+T394+T404</f>
        <v>57.062931400000004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80</v>
      </c>
      <c r="AT103" s="202" t="s">
        <v>71</v>
      </c>
      <c r="AU103" s="202" t="s">
        <v>72</v>
      </c>
      <c r="AY103" s="201" t="s">
        <v>129</v>
      </c>
      <c r="BK103" s="203">
        <f>BK104+BK119+BK127+BK133+BK138+BK307+BK310+BK394+BK404</f>
        <v>0</v>
      </c>
    </row>
    <row r="104" s="12" customFormat="1" ht="22.8" customHeight="1">
      <c r="A104" s="12"/>
      <c r="B104" s="190"/>
      <c r="C104" s="191"/>
      <c r="D104" s="192" t="s">
        <v>71</v>
      </c>
      <c r="E104" s="204" t="s">
        <v>80</v>
      </c>
      <c r="F104" s="204" t="s">
        <v>130</v>
      </c>
      <c r="G104" s="191"/>
      <c r="H104" s="191"/>
      <c r="I104" s="194"/>
      <c r="J104" s="205">
        <f>BK104</f>
        <v>0</v>
      </c>
      <c r="K104" s="191"/>
      <c r="L104" s="196"/>
      <c r="M104" s="197"/>
      <c r="N104" s="198"/>
      <c r="O104" s="198"/>
      <c r="P104" s="199">
        <f>SUM(P105:P118)</f>
        <v>0</v>
      </c>
      <c r="Q104" s="198"/>
      <c r="R104" s="199">
        <f>SUM(R105:R118)</f>
        <v>0.0080000000000000002</v>
      </c>
      <c r="S104" s="198"/>
      <c r="T104" s="200">
        <f>SUM(T105:T118)</f>
        <v>10.238249999999999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1" t="s">
        <v>80</v>
      </c>
      <c r="AT104" s="202" t="s">
        <v>71</v>
      </c>
      <c r="AU104" s="202" t="s">
        <v>80</v>
      </c>
      <c r="AY104" s="201" t="s">
        <v>129</v>
      </c>
      <c r="BK104" s="203">
        <f>SUM(BK105:BK118)</f>
        <v>0</v>
      </c>
    </row>
    <row r="105" s="2" customFormat="1" ht="34.8" customHeight="1">
      <c r="A105" s="40"/>
      <c r="B105" s="41"/>
      <c r="C105" s="206" t="s">
        <v>80</v>
      </c>
      <c r="D105" s="206" t="s">
        <v>131</v>
      </c>
      <c r="E105" s="207" t="s">
        <v>132</v>
      </c>
      <c r="F105" s="208" t="s">
        <v>133</v>
      </c>
      <c r="G105" s="209" t="s">
        <v>134</v>
      </c>
      <c r="H105" s="210">
        <v>40.149999999999999</v>
      </c>
      <c r="I105" s="211"/>
      <c r="J105" s="212">
        <f>ROUND(I105*H105,2)</f>
        <v>0</v>
      </c>
      <c r="K105" s="208" t="s">
        <v>135</v>
      </c>
      <c r="L105" s="46"/>
      <c r="M105" s="213" t="s">
        <v>19</v>
      </c>
      <c r="N105" s="214" t="s">
        <v>44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0.255</v>
      </c>
      <c r="T105" s="216">
        <f>S105*H105</f>
        <v>10.238249999999999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136</v>
      </c>
      <c r="AT105" s="217" t="s">
        <v>131</v>
      </c>
      <c r="AU105" s="217" t="s">
        <v>137</v>
      </c>
      <c r="AY105" s="19" t="s">
        <v>129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137</v>
      </c>
      <c r="BK105" s="218">
        <f>ROUND(I105*H105,2)</f>
        <v>0</v>
      </c>
      <c r="BL105" s="19" t="s">
        <v>136</v>
      </c>
      <c r="BM105" s="217" t="s">
        <v>138</v>
      </c>
    </row>
    <row r="106" s="2" customFormat="1">
      <c r="A106" s="40"/>
      <c r="B106" s="41"/>
      <c r="C106" s="42"/>
      <c r="D106" s="219" t="s">
        <v>139</v>
      </c>
      <c r="E106" s="42"/>
      <c r="F106" s="220" t="s">
        <v>140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139</v>
      </c>
      <c r="AU106" s="19" t="s">
        <v>137</v>
      </c>
    </row>
    <row r="107" s="13" customFormat="1">
      <c r="A107" s="13"/>
      <c r="B107" s="224"/>
      <c r="C107" s="225"/>
      <c r="D107" s="226" t="s">
        <v>141</v>
      </c>
      <c r="E107" s="227" t="s">
        <v>19</v>
      </c>
      <c r="F107" s="228" t="s">
        <v>142</v>
      </c>
      <c r="G107" s="225"/>
      <c r="H107" s="229">
        <v>40.149999999999999</v>
      </c>
      <c r="I107" s="230"/>
      <c r="J107" s="225"/>
      <c r="K107" s="225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141</v>
      </c>
      <c r="AU107" s="235" t="s">
        <v>137</v>
      </c>
      <c r="AV107" s="13" t="s">
        <v>137</v>
      </c>
      <c r="AW107" s="13" t="s">
        <v>33</v>
      </c>
      <c r="AX107" s="13" t="s">
        <v>80</v>
      </c>
      <c r="AY107" s="235" t="s">
        <v>129</v>
      </c>
    </row>
    <row r="108" s="2" customFormat="1" ht="22.2" customHeight="1">
      <c r="A108" s="40"/>
      <c r="B108" s="41"/>
      <c r="C108" s="206" t="s">
        <v>137</v>
      </c>
      <c r="D108" s="206" t="s">
        <v>131</v>
      </c>
      <c r="E108" s="207" t="s">
        <v>143</v>
      </c>
      <c r="F108" s="208" t="s">
        <v>144</v>
      </c>
      <c r="G108" s="209" t="s">
        <v>145</v>
      </c>
      <c r="H108" s="210">
        <v>5.7000000000000002</v>
      </c>
      <c r="I108" s="211"/>
      <c r="J108" s="212">
        <f>ROUND(I108*H108,2)</f>
        <v>0</v>
      </c>
      <c r="K108" s="208" t="s">
        <v>135</v>
      </c>
      <c r="L108" s="46"/>
      <c r="M108" s="213" t="s">
        <v>19</v>
      </c>
      <c r="N108" s="214" t="s">
        <v>44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136</v>
      </c>
      <c r="AT108" s="217" t="s">
        <v>131</v>
      </c>
      <c r="AU108" s="217" t="s">
        <v>137</v>
      </c>
      <c r="AY108" s="19" t="s">
        <v>129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137</v>
      </c>
      <c r="BK108" s="218">
        <f>ROUND(I108*H108,2)</f>
        <v>0</v>
      </c>
      <c r="BL108" s="19" t="s">
        <v>136</v>
      </c>
      <c r="BM108" s="217" t="s">
        <v>146</v>
      </c>
    </row>
    <row r="109" s="2" customFormat="1">
      <c r="A109" s="40"/>
      <c r="B109" s="41"/>
      <c r="C109" s="42"/>
      <c r="D109" s="219" t="s">
        <v>139</v>
      </c>
      <c r="E109" s="42"/>
      <c r="F109" s="220" t="s">
        <v>147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139</v>
      </c>
      <c r="AU109" s="19" t="s">
        <v>137</v>
      </c>
    </row>
    <row r="110" s="13" customFormat="1">
      <c r="A110" s="13"/>
      <c r="B110" s="224"/>
      <c r="C110" s="225"/>
      <c r="D110" s="226" t="s">
        <v>141</v>
      </c>
      <c r="E110" s="227" t="s">
        <v>19</v>
      </c>
      <c r="F110" s="228" t="s">
        <v>148</v>
      </c>
      <c r="G110" s="225"/>
      <c r="H110" s="229">
        <v>5.7000000000000002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141</v>
      </c>
      <c r="AU110" s="235" t="s">
        <v>137</v>
      </c>
      <c r="AV110" s="13" t="s">
        <v>137</v>
      </c>
      <c r="AW110" s="13" t="s">
        <v>33</v>
      </c>
      <c r="AX110" s="13" t="s">
        <v>80</v>
      </c>
      <c r="AY110" s="235" t="s">
        <v>129</v>
      </c>
    </row>
    <row r="111" s="2" customFormat="1" ht="22.2" customHeight="1">
      <c r="A111" s="40"/>
      <c r="B111" s="41"/>
      <c r="C111" s="206" t="s">
        <v>149</v>
      </c>
      <c r="D111" s="206" t="s">
        <v>131</v>
      </c>
      <c r="E111" s="207" t="s">
        <v>150</v>
      </c>
      <c r="F111" s="208" t="s">
        <v>151</v>
      </c>
      <c r="G111" s="209" t="s">
        <v>145</v>
      </c>
      <c r="H111" s="210">
        <v>5.7000000000000002</v>
      </c>
      <c r="I111" s="211"/>
      <c r="J111" s="212">
        <f>ROUND(I111*H111,2)</f>
        <v>0</v>
      </c>
      <c r="K111" s="208" t="s">
        <v>135</v>
      </c>
      <c r="L111" s="46"/>
      <c r="M111" s="213" t="s">
        <v>19</v>
      </c>
      <c r="N111" s="214" t="s">
        <v>44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136</v>
      </c>
      <c r="AT111" s="217" t="s">
        <v>131</v>
      </c>
      <c r="AU111" s="217" t="s">
        <v>137</v>
      </c>
      <c r="AY111" s="19" t="s">
        <v>129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137</v>
      </c>
      <c r="BK111" s="218">
        <f>ROUND(I111*H111,2)</f>
        <v>0</v>
      </c>
      <c r="BL111" s="19" t="s">
        <v>136</v>
      </c>
      <c r="BM111" s="217" t="s">
        <v>152</v>
      </c>
    </row>
    <row r="112" s="2" customFormat="1">
      <c r="A112" s="40"/>
      <c r="B112" s="41"/>
      <c r="C112" s="42"/>
      <c r="D112" s="219" t="s">
        <v>139</v>
      </c>
      <c r="E112" s="42"/>
      <c r="F112" s="220" t="s">
        <v>153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139</v>
      </c>
      <c r="AU112" s="19" t="s">
        <v>137</v>
      </c>
    </row>
    <row r="113" s="2" customFormat="1" ht="19.8" customHeight="1">
      <c r="A113" s="40"/>
      <c r="B113" s="41"/>
      <c r="C113" s="206" t="s">
        <v>136</v>
      </c>
      <c r="D113" s="206" t="s">
        <v>131</v>
      </c>
      <c r="E113" s="207" t="s">
        <v>154</v>
      </c>
      <c r="F113" s="208" t="s">
        <v>155</v>
      </c>
      <c r="G113" s="209" t="s">
        <v>134</v>
      </c>
      <c r="H113" s="210">
        <v>57</v>
      </c>
      <c r="I113" s="211"/>
      <c r="J113" s="212">
        <f>ROUND(I113*H113,2)</f>
        <v>0</v>
      </c>
      <c r="K113" s="208" t="s">
        <v>135</v>
      </c>
      <c r="L113" s="46"/>
      <c r="M113" s="213" t="s">
        <v>19</v>
      </c>
      <c r="N113" s="214" t="s">
        <v>44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136</v>
      </c>
      <c r="AT113" s="217" t="s">
        <v>131</v>
      </c>
      <c r="AU113" s="217" t="s">
        <v>137</v>
      </c>
      <c r="AY113" s="19" t="s">
        <v>129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137</v>
      </c>
      <c r="BK113" s="218">
        <f>ROUND(I113*H113,2)</f>
        <v>0</v>
      </c>
      <c r="BL113" s="19" t="s">
        <v>136</v>
      </c>
      <c r="BM113" s="217" t="s">
        <v>156</v>
      </c>
    </row>
    <row r="114" s="2" customFormat="1">
      <c r="A114" s="40"/>
      <c r="B114" s="41"/>
      <c r="C114" s="42"/>
      <c r="D114" s="219" t="s">
        <v>139</v>
      </c>
      <c r="E114" s="42"/>
      <c r="F114" s="220" t="s">
        <v>157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139</v>
      </c>
      <c r="AU114" s="19" t="s">
        <v>137</v>
      </c>
    </row>
    <row r="115" s="13" customFormat="1">
      <c r="A115" s="13"/>
      <c r="B115" s="224"/>
      <c r="C115" s="225"/>
      <c r="D115" s="226" t="s">
        <v>141</v>
      </c>
      <c r="E115" s="227" t="s">
        <v>19</v>
      </c>
      <c r="F115" s="228" t="s">
        <v>158</v>
      </c>
      <c r="G115" s="225"/>
      <c r="H115" s="229">
        <v>57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141</v>
      </c>
      <c r="AU115" s="235" t="s">
        <v>137</v>
      </c>
      <c r="AV115" s="13" t="s">
        <v>137</v>
      </c>
      <c r="AW115" s="13" t="s">
        <v>33</v>
      </c>
      <c r="AX115" s="13" t="s">
        <v>80</v>
      </c>
      <c r="AY115" s="235" t="s">
        <v>129</v>
      </c>
    </row>
    <row r="116" s="2" customFormat="1" ht="22.2" customHeight="1">
      <c r="A116" s="40"/>
      <c r="B116" s="41"/>
      <c r="C116" s="206" t="s">
        <v>159</v>
      </c>
      <c r="D116" s="206" t="s">
        <v>131</v>
      </c>
      <c r="E116" s="207" t="s">
        <v>160</v>
      </c>
      <c r="F116" s="208" t="s">
        <v>161</v>
      </c>
      <c r="G116" s="209" t="s">
        <v>134</v>
      </c>
      <c r="H116" s="210">
        <v>57</v>
      </c>
      <c r="I116" s="211"/>
      <c r="J116" s="212">
        <f>ROUND(I116*H116,2)</f>
        <v>0</v>
      </c>
      <c r="K116" s="208" t="s">
        <v>135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136</v>
      </c>
      <c r="AT116" s="217" t="s">
        <v>131</v>
      </c>
      <c r="AU116" s="217" t="s">
        <v>137</v>
      </c>
      <c r="AY116" s="19" t="s">
        <v>129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137</v>
      </c>
      <c r="BK116" s="218">
        <f>ROUND(I116*H116,2)</f>
        <v>0</v>
      </c>
      <c r="BL116" s="19" t="s">
        <v>136</v>
      </c>
      <c r="BM116" s="217" t="s">
        <v>162</v>
      </c>
    </row>
    <row r="117" s="2" customFormat="1">
      <c r="A117" s="40"/>
      <c r="B117" s="41"/>
      <c r="C117" s="42"/>
      <c r="D117" s="219" t="s">
        <v>139</v>
      </c>
      <c r="E117" s="42"/>
      <c r="F117" s="220" t="s">
        <v>163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139</v>
      </c>
      <c r="AU117" s="19" t="s">
        <v>137</v>
      </c>
    </row>
    <row r="118" s="2" customFormat="1" ht="14.4" customHeight="1">
      <c r="A118" s="40"/>
      <c r="B118" s="41"/>
      <c r="C118" s="236" t="s">
        <v>164</v>
      </c>
      <c r="D118" s="236" t="s">
        <v>165</v>
      </c>
      <c r="E118" s="237" t="s">
        <v>166</v>
      </c>
      <c r="F118" s="238" t="s">
        <v>167</v>
      </c>
      <c r="G118" s="239" t="s">
        <v>168</v>
      </c>
      <c r="H118" s="240">
        <v>8</v>
      </c>
      <c r="I118" s="241"/>
      <c r="J118" s="242">
        <f>ROUND(I118*H118,2)</f>
        <v>0</v>
      </c>
      <c r="K118" s="238" t="s">
        <v>135</v>
      </c>
      <c r="L118" s="243"/>
      <c r="M118" s="244" t="s">
        <v>19</v>
      </c>
      <c r="N118" s="245" t="s">
        <v>44</v>
      </c>
      <c r="O118" s="86"/>
      <c r="P118" s="215">
        <f>O118*H118</f>
        <v>0</v>
      </c>
      <c r="Q118" s="215">
        <v>0.001</v>
      </c>
      <c r="R118" s="215">
        <f>Q118*H118</f>
        <v>0.0080000000000000002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169</v>
      </c>
      <c r="AT118" s="217" t="s">
        <v>165</v>
      </c>
      <c r="AU118" s="217" t="s">
        <v>137</v>
      </c>
      <c r="AY118" s="19" t="s">
        <v>129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137</v>
      </c>
      <c r="BK118" s="218">
        <f>ROUND(I118*H118,2)</f>
        <v>0</v>
      </c>
      <c r="BL118" s="19" t="s">
        <v>136</v>
      </c>
      <c r="BM118" s="217" t="s">
        <v>170</v>
      </c>
    </row>
    <row r="119" s="12" customFormat="1" ht="22.8" customHeight="1">
      <c r="A119" s="12"/>
      <c r="B119" s="190"/>
      <c r="C119" s="191"/>
      <c r="D119" s="192" t="s">
        <v>71</v>
      </c>
      <c r="E119" s="204" t="s">
        <v>149</v>
      </c>
      <c r="F119" s="204" t="s">
        <v>171</v>
      </c>
      <c r="G119" s="191"/>
      <c r="H119" s="191"/>
      <c r="I119" s="194"/>
      <c r="J119" s="205">
        <f>BK119</f>
        <v>0</v>
      </c>
      <c r="K119" s="191"/>
      <c r="L119" s="196"/>
      <c r="M119" s="197"/>
      <c r="N119" s="198"/>
      <c r="O119" s="198"/>
      <c r="P119" s="199">
        <f>SUM(P120:P126)</f>
        <v>0</v>
      </c>
      <c r="Q119" s="198"/>
      <c r="R119" s="199">
        <f>SUM(R120:R126)</f>
        <v>1.67931724</v>
      </c>
      <c r="S119" s="198"/>
      <c r="T119" s="200">
        <f>SUM(T120:T126)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1" t="s">
        <v>80</v>
      </c>
      <c r="AT119" s="202" t="s">
        <v>71</v>
      </c>
      <c r="AU119" s="202" t="s">
        <v>80</v>
      </c>
      <c r="AY119" s="201" t="s">
        <v>129</v>
      </c>
      <c r="BK119" s="203">
        <f>SUM(BK120:BK126)</f>
        <v>0</v>
      </c>
    </row>
    <row r="120" s="2" customFormat="1" ht="30" customHeight="1">
      <c r="A120" s="40"/>
      <c r="B120" s="41"/>
      <c r="C120" s="206" t="s">
        <v>172</v>
      </c>
      <c r="D120" s="206" t="s">
        <v>131</v>
      </c>
      <c r="E120" s="207" t="s">
        <v>173</v>
      </c>
      <c r="F120" s="208" t="s">
        <v>174</v>
      </c>
      <c r="G120" s="209" t="s">
        <v>134</v>
      </c>
      <c r="H120" s="210">
        <v>7.9880000000000004</v>
      </c>
      <c r="I120" s="211"/>
      <c r="J120" s="212">
        <f>ROUND(I120*H120,2)</f>
        <v>0</v>
      </c>
      <c r="K120" s="208" t="s">
        <v>135</v>
      </c>
      <c r="L120" s="46"/>
      <c r="M120" s="213" t="s">
        <v>19</v>
      </c>
      <c r="N120" s="214" t="s">
        <v>44</v>
      </c>
      <c r="O120" s="86"/>
      <c r="P120" s="215">
        <f>O120*H120</f>
        <v>0</v>
      </c>
      <c r="Q120" s="215">
        <v>0.21023</v>
      </c>
      <c r="R120" s="215">
        <f>Q120*H120</f>
        <v>1.67931724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136</v>
      </c>
      <c r="AT120" s="217" t="s">
        <v>131</v>
      </c>
      <c r="AU120" s="217" t="s">
        <v>137</v>
      </c>
      <c r="AY120" s="19" t="s">
        <v>129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137</v>
      </c>
      <c r="BK120" s="218">
        <f>ROUND(I120*H120,2)</f>
        <v>0</v>
      </c>
      <c r="BL120" s="19" t="s">
        <v>136</v>
      </c>
      <c r="BM120" s="217" t="s">
        <v>175</v>
      </c>
    </row>
    <row r="121" s="2" customFormat="1">
      <c r="A121" s="40"/>
      <c r="B121" s="41"/>
      <c r="C121" s="42"/>
      <c r="D121" s="219" t="s">
        <v>139</v>
      </c>
      <c r="E121" s="42"/>
      <c r="F121" s="220" t="s">
        <v>176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139</v>
      </c>
      <c r="AU121" s="19" t="s">
        <v>137</v>
      </c>
    </row>
    <row r="122" s="14" customFormat="1">
      <c r="A122" s="14"/>
      <c r="B122" s="246"/>
      <c r="C122" s="247"/>
      <c r="D122" s="226" t="s">
        <v>141</v>
      </c>
      <c r="E122" s="248" t="s">
        <v>19</v>
      </c>
      <c r="F122" s="249" t="s">
        <v>177</v>
      </c>
      <c r="G122" s="247"/>
      <c r="H122" s="248" t="s">
        <v>19</v>
      </c>
      <c r="I122" s="250"/>
      <c r="J122" s="247"/>
      <c r="K122" s="247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141</v>
      </c>
      <c r="AU122" s="255" t="s">
        <v>137</v>
      </c>
      <c r="AV122" s="14" t="s">
        <v>80</v>
      </c>
      <c r="AW122" s="14" t="s">
        <v>33</v>
      </c>
      <c r="AX122" s="14" t="s">
        <v>72</v>
      </c>
      <c r="AY122" s="255" t="s">
        <v>129</v>
      </c>
    </row>
    <row r="123" s="13" customFormat="1">
      <c r="A123" s="13"/>
      <c r="B123" s="224"/>
      <c r="C123" s="225"/>
      <c r="D123" s="226" t="s">
        <v>141</v>
      </c>
      <c r="E123" s="227" t="s">
        <v>19</v>
      </c>
      <c r="F123" s="228" t="s">
        <v>178</v>
      </c>
      <c r="G123" s="225"/>
      <c r="H123" s="229">
        <v>4.8600000000000003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141</v>
      </c>
      <c r="AU123" s="235" t="s">
        <v>137</v>
      </c>
      <c r="AV123" s="13" t="s">
        <v>137</v>
      </c>
      <c r="AW123" s="13" t="s">
        <v>33</v>
      </c>
      <c r="AX123" s="13" t="s">
        <v>72</v>
      </c>
      <c r="AY123" s="235" t="s">
        <v>129</v>
      </c>
    </row>
    <row r="124" s="13" customFormat="1">
      <c r="A124" s="13"/>
      <c r="B124" s="224"/>
      <c r="C124" s="225"/>
      <c r="D124" s="226" t="s">
        <v>141</v>
      </c>
      <c r="E124" s="227" t="s">
        <v>19</v>
      </c>
      <c r="F124" s="228" t="s">
        <v>179</v>
      </c>
      <c r="G124" s="225"/>
      <c r="H124" s="229">
        <v>0.495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141</v>
      </c>
      <c r="AU124" s="235" t="s">
        <v>137</v>
      </c>
      <c r="AV124" s="13" t="s">
        <v>137</v>
      </c>
      <c r="AW124" s="13" t="s">
        <v>33</v>
      </c>
      <c r="AX124" s="13" t="s">
        <v>72</v>
      </c>
      <c r="AY124" s="235" t="s">
        <v>129</v>
      </c>
    </row>
    <row r="125" s="13" customFormat="1">
      <c r="A125" s="13"/>
      <c r="B125" s="224"/>
      <c r="C125" s="225"/>
      <c r="D125" s="226" t="s">
        <v>141</v>
      </c>
      <c r="E125" s="227" t="s">
        <v>19</v>
      </c>
      <c r="F125" s="228" t="s">
        <v>180</v>
      </c>
      <c r="G125" s="225"/>
      <c r="H125" s="229">
        <v>2.633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141</v>
      </c>
      <c r="AU125" s="235" t="s">
        <v>137</v>
      </c>
      <c r="AV125" s="13" t="s">
        <v>137</v>
      </c>
      <c r="AW125" s="13" t="s">
        <v>33</v>
      </c>
      <c r="AX125" s="13" t="s">
        <v>72</v>
      </c>
      <c r="AY125" s="235" t="s">
        <v>129</v>
      </c>
    </row>
    <row r="126" s="15" customFormat="1">
      <c r="A126" s="15"/>
      <c r="B126" s="256"/>
      <c r="C126" s="257"/>
      <c r="D126" s="226" t="s">
        <v>141</v>
      </c>
      <c r="E126" s="258" t="s">
        <v>19</v>
      </c>
      <c r="F126" s="259" t="s">
        <v>181</v>
      </c>
      <c r="G126" s="257"/>
      <c r="H126" s="260">
        <v>7.9880000000000004</v>
      </c>
      <c r="I126" s="261"/>
      <c r="J126" s="257"/>
      <c r="K126" s="257"/>
      <c r="L126" s="262"/>
      <c r="M126" s="263"/>
      <c r="N126" s="264"/>
      <c r="O126" s="264"/>
      <c r="P126" s="264"/>
      <c r="Q126" s="264"/>
      <c r="R126" s="264"/>
      <c r="S126" s="264"/>
      <c r="T126" s="26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6" t="s">
        <v>141</v>
      </c>
      <c r="AU126" s="266" t="s">
        <v>137</v>
      </c>
      <c r="AV126" s="15" t="s">
        <v>136</v>
      </c>
      <c r="AW126" s="15" t="s">
        <v>33</v>
      </c>
      <c r="AX126" s="15" t="s">
        <v>80</v>
      </c>
      <c r="AY126" s="266" t="s">
        <v>129</v>
      </c>
    </row>
    <row r="127" s="12" customFormat="1" ht="22.8" customHeight="1">
      <c r="A127" s="12"/>
      <c r="B127" s="190"/>
      <c r="C127" s="191"/>
      <c r="D127" s="192" t="s">
        <v>71</v>
      </c>
      <c r="E127" s="204" t="s">
        <v>136</v>
      </c>
      <c r="F127" s="204" t="s">
        <v>182</v>
      </c>
      <c r="G127" s="191"/>
      <c r="H127" s="191"/>
      <c r="I127" s="194"/>
      <c r="J127" s="205">
        <f>BK127</f>
        <v>0</v>
      </c>
      <c r="K127" s="191"/>
      <c r="L127" s="196"/>
      <c r="M127" s="197"/>
      <c r="N127" s="198"/>
      <c r="O127" s="198"/>
      <c r="P127" s="199">
        <f>SUM(P128:P132)</f>
        <v>0</v>
      </c>
      <c r="Q127" s="198"/>
      <c r="R127" s="199">
        <f>SUM(R128:R132)</f>
        <v>0.00594</v>
      </c>
      <c r="S127" s="198"/>
      <c r="T127" s="200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1" t="s">
        <v>80</v>
      </c>
      <c r="AT127" s="202" t="s">
        <v>71</v>
      </c>
      <c r="AU127" s="202" t="s">
        <v>80</v>
      </c>
      <c r="AY127" s="201" t="s">
        <v>129</v>
      </c>
      <c r="BK127" s="203">
        <f>SUM(BK128:BK132)</f>
        <v>0</v>
      </c>
    </row>
    <row r="128" s="2" customFormat="1" ht="14.4" customHeight="1">
      <c r="A128" s="40"/>
      <c r="B128" s="41"/>
      <c r="C128" s="206" t="s">
        <v>169</v>
      </c>
      <c r="D128" s="206" t="s">
        <v>131</v>
      </c>
      <c r="E128" s="207" t="s">
        <v>183</v>
      </c>
      <c r="F128" s="208" t="s">
        <v>184</v>
      </c>
      <c r="G128" s="209" t="s">
        <v>134</v>
      </c>
      <c r="H128" s="210">
        <v>0.75</v>
      </c>
      <c r="I128" s="211"/>
      <c r="J128" s="212">
        <f>ROUND(I128*H128,2)</f>
        <v>0</v>
      </c>
      <c r="K128" s="208" t="s">
        <v>185</v>
      </c>
      <c r="L128" s="46"/>
      <c r="M128" s="213" t="s">
        <v>19</v>
      </c>
      <c r="N128" s="214" t="s">
        <v>44</v>
      </c>
      <c r="O128" s="86"/>
      <c r="P128" s="215">
        <f>O128*H128</f>
        <v>0</v>
      </c>
      <c r="Q128" s="215">
        <v>0.00792</v>
      </c>
      <c r="R128" s="215">
        <f>Q128*H128</f>
        <v>0.00594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136</v>
      </c>
      <c r="AT128" s="217" t="s">
        <v>131</v>
      </c>
      <c r="AU128" s="217" t="s">
        <v>137</v>
      </c>
      <c r="AY128" s="19" t="s">
        <v>129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137</v>
      </c>
      <c r="BK128" s="218">
        <f>ROUND(I128*H128,2)</f>
        <v>0</v>
      </c>
      <c r="BL128" s="19" t="s">
        <v>136</v>
      </c>
      <c r="BM128" s="217" t="s">
        <v>186</v>
      </c>
    </row>
    <row r="129" s="2" customFormat="1">
      <c r="A129" s="40"/>
      <c r="B129" s="41"/>
      <c r="C129" s="42"/>
      <c r="D129" s="219" t="s">
        <v>139</v>
      </c>
      <c r="E129" s="42"/>
      <c r="F129" s="220" t="s">
        <v>187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139</v>
      </c>
      <c r="AU129" s="19" t="s">
        <v>137</v>
      </c>
    </row>
    <row r="130" s="13" customFormat="1">
      <c r="A130" s="13"/>
      <c r="B130" s="224"/>
      <c r="C130" s="225"/>
      <c r="D130" s="226" t="s">
        <v>141</v>
      </c>
      <c r="E130" s="227" t="s">
        <v>19</v>
      </c>
      <c r="F130" s="228" t="s">
        <v>188</v>
      </c>
      <c r="G130" s="225"/>
      <c r="H130" s="229">
        <v>0.75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141</v>
      </c>
      <c r="AU130" s="235" t="s">
        <v>137</v>
      </c>
      <c r="AV130" s="13" t="s">
        <v>137</v>
      </c>
      <c r="AW130" s="13" t="s">
        <v>33</v>
      </c>
      <c r="AX130" s="13" t="s">
        <v>80</v>
      </c>
      <c r="AY130" s="235" t="s">
        <v>129</v>
      </c>
    </row>
    <row r="131" s="2" customFormat="1" ht="19.8" customHeight="1">
      <c r="A131" s="40"/>
      <c r="B131" s="41"/>
      <c r="C131" s="206" t="s">
        <v>189</v>
      </c>
      <c r="D131" s="206" t="s">
        <v>131</v>
      </c>
      <c r="E131" s="207" t="s">
        <v>190</v>
      </c>
      <c r="F131" s="208" t="s">
        <v>191</v>
      </c>
      <c r="G131" s="209" t="s">
        <v>134</v>
      </c>
      <c r="H131" s="210">
        <v>0.75</v>
      </c>
      <c r="I131" s="211"/>
      <c r="J131" s="212">
        <f>ROUND(I131*H131,2)</f>
        <v>0</v>
      </c>
      <c r="K131" s="208" t="s">
        <v>185</v>
      </c>
      <c r="L131" s="46"/>
      <c r="M131" s="213" t="s">
        <v>19</v>
      </c>
      <c r="N131" s="214" t="s">
        <v>44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136</v>
      </c>
      <c r="AT131" s="217" t="s">
        <v>131</v>
      </c>
      <c r="AU131" s="217" t="s">
        <v>137</v>
      </c>
      <c r="AY131" s="19" t="s">
        <v>129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137</v>
      </c>
      <c r="BK131" s="218">
        <f>ROUND(I131*H131,2)</f>
        <v>0</v>
      </c>
      <c r="BL131" s="19" t="s">
        <v>136</v>
      </c>
      <c r="BM131" s="217" t="s">
        <v>192</v>
      </c>
    </row>
    <row r="132" s="2" customFormat="1">
      <c r="A132" s="40"/>
      <c r="B132" s="41"/>
      <c r="C132" s="42"/>
      <c r="D132" s="219" t="s">
        <v>139</v>
      </c>
      <c r="E132" s="42"/>
      <c r="F132" s="220" t="s">
        <v>193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139</v>
      </c>
      <c r="AU132" s="19" t="s">
        <v>137</v>
      </c>
    </row>
    <row r="133" s="12" customFormat="1" ht="22.8" customHeight="1">
      <c r="A133" s="12"/>
      <c r="B133" s="190"/>
      <c r="C133" s="191"/>
      <c r="D133" s="192" t="s">
        <v>71</v>
      </c>
      <c r="E133" s="204" t="s">
        <v>159</v>
      </c>
      <c r="F133" s="204" t="s">
        <v>194</v>
      </c>
      <c r="G133" s="191"/>
      <c r="H133" s="191"/>
      <c r="I133" s="194"/>
      <c r="J133" s="205">
        <f>BK133</f>
        <v>0</v>
      </c>
      <c r="K133" s="191"/>
      <c r="L133" s="196"/>
      <c r="M133" s="197"/>
      <c r="N133" s="198"/>
      <c r="O133" s="198"/>
      <c r="P133" s="199">
        <f>SUM(P134:P137)</f>
        <v>0</v>
      </c>
      <c r="Q133" s="198"/>
      <c r="R133" s="199">
        <f>SUM(R134:R137)</f>
        <v>3.7392000000000003</v>
      </c>
      <c r="S133" s="198"/>
      <c r="T133" s="200">
        <f>SUM(T134:T137)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1" t="s">
        <v>80</v>
      </c>
      <c r="AT133" s="202" t="s">
        <v>71</v>
      </c>
      <c r="AU133" s="202" t="s">
        <v>80</v>
      </c>
      <c r="AY133" s="201" t="s">
        <v>129</v>
      </c>
      <c r="BK133" s="203">
        <f>SUM(BK134:BK137)</f>
        <v>0</v>
      </c>
    </row>
    <row r="134" s="2" customFormat="1" ht="34.8" customHeight="1">
      <c r="A134" s="40"/>
      <c r="B134" s="41"/>
      <c r="C134" s="206" t="s">
        <v>195</v>
      </c>
      <c r="D134" s="206" t="s">
        <v>131</v>
      </c>
      <c r="E134" s="207" t="s">
        <v>196</v>
      </c>
      <c r="F134" s="208" t="s">
        <v>197</v>
      </c>
      <c r="G134" s="209" t="s">
        <v>134</v>
      </c>
      <c r="H134" s="210">
        <v>19</v>
      </c>
      <c r="I134" s="211"/>
      <c r="J134" s="212">
        <f>ROUND(I134*H134,2)</f>
        <v>0</v>
      </c>
      <c r="K134" s="208" t="s">
        <v>135</v>
      </c>
      <c r="L134" s="46"/>
      <c r="M134" s="213" t="s">
        <v>19</v>
      </c>
      <c r="N134" s="214" t="s">
        <v>44</v>
      </c>
      <c r="O134" s="86"/>
      <c r="P134" s="215">
        <f>O134*H134</f>
        <v>0</v>
      </c>
      <c r="Q134" s="215">
        <v>0.088800000000000004</v>
      </c>
      <c r="R134" s="215">
        <f>Q134*H134</f>
        <v>1.6872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136</v>
      </c>
      <c r="AT134" s="217" t="s">
        <v>131</v>
      </c>
      <c r="AU134" s="217" t="s">
        <v>137</v>
      </c>
      <c r="AY134" s="19" t="s">
        <v>129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137</v>
      </c>
      <c r="BK134" s="218">
        <f>ROUND(I134*H134,2)</f>
        <v>0</v>
      </c>
      <c r="BL134" s="19" t="s">
        <v>136</v>
      </c>
      <c r="BM134" s="217" t="s">
        <v>198</v>
      </c>
    </row>
    <row r="135" s="2" customFormat="1">
      <c r="A135" s="40"/>
      <c r="B135" s="41"/>
      <c r="C135" s="42"/>
      <c r="D135" s="219" t="s">
        <v>139</v>
      </c>
      <c r="E135" s="42"/>
      <c r="F135" s="220" t="s">
        <v>199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139</v>
      </c>
      <c r="AU135" s="19" t="s">
        <v>137</v>
      </c>
    </row>
    <row r="136" s="13" customFormat="1">
      <c r="A136" s="13"/>
      <c r="B136" s="224"/>
      <c r="C136" s="225"/>
      <c r="D136" s="226" t="s">
        <v>141</v>
      </c>
      <c r="E136" s="227" t="s">
        <v>19</v>
      </c>
      <c r="F136" s="228" t="s">
        <v>200</v>
      </c>
      <c r="G136" s="225"/>
      <c r="H136" s="229">
        <v>19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141</v>
      </c>
      <c r="AU136" s="235" t="s">
        <v>137</v>
      </c>
      <c r="AV136" s="13" t="s">
        <v>137</v>
      </c>
      <c r="AW136" s="13" t="s">
        <v>33</v>
      </c>
      <c r="AX136" s="13" t="s">
        <v>80</v>
      </c>
      <c r="AY136" s="235" t="s">
        <v>129</v>
      </c>
    </row>
    <row r="137" s="2" customFormat="1" ht="14.4" customHeight="1">
      <c r="A137" s="40"/>
      <c r="B137" s="41"/>
      <c r="C137" s="236" t="s">
        <v>201</v>
      </c>
      <c r="D137" s="236" t="s">
        <v>165</v>
      </c>
      <c r="E137" s="237" t="s">
        <v>202</v>
      </c>
      <c r="F137" s="238" t="s">
        <v>203</v>
      </c>
      <c r="G137" s="239" t="s">
        <v>134</v>
      </c>
      <c r="H137" s="240">
        <v>19</v>
      </c>
      <c r="I137" s="241"/>
      <c r="J137" s="242">
        <f>ROUND(I137*H137,2)</f>
        <v>0</v>
      </c>
      <c r="K137" s="238" t="s">
        <v>135</v>
      </c>
      <c r="L137" s="243"/>
      <c r="M137" s="244" t="s">
        <v>19</v>
      </c>
      <c r="N137" s="245" t="s">
        <v>44</v>
      </c>
      <c r="O137" s="86"/>
      <c r="P137" s="215">
        <f>O137*H137</f>
        <v>0</v>
      </c>
      <c r="Q137" s="215">
        <v>0.108</v>
      </c>
      <c r="R137" s="215">
        <f>Q137*H137</f>
        <v>2.052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169</v>
      </c>
      <c r="AT137" s="217" t="s">
        <v>165</v>
      </c>
      <c r="AU137" s="217" t="s">
        <v>137</v>
      </c>
      <c r="AY137" s="19" t="s">
        <v>129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137</v>
      </c>
      <c r="BK137" s="218">
        <f>ROUND(I137*H137,2)</f>
        <v>0</v>
      </c>
      <c r="BL137" s="19" t="s">
        <v>136</v>
      </c>
      <c r="BM137" s="217" t="s">
        <v>204</v>
      </c>
    </row>
    <row r="138" s="12" customFormat="1" ht="22.8" customHeight="1">
      <c r="A138" s="12"/>
      <c r="B138" s="190"/>
      <c r="C138" s="191"/>
      <c r="D138" s="192" t="s">
        <v>71</v>
      </c>
      <c r="E138" s="204" t="s">
        <v>164</v>
      </c>
      <c r="F138" s="204" t="s">
        <v>205</v>
      </c>
      <c r="G138" s="191"/>
      <c r="H138" s="191"/>
      <c r="I138" s="194"/>
      <c r="J138" s="205">
        <f>BK138</f>
        <v>0</v>
      </c>
      <c r="K138" s="191"/>
      <c r="L138" s="196"/>
      <c r="M138" s="197"/>
      <c r="N138" s="198"/>
      <c r="O138" s="198"/>
      <c r="P138" s="199">
        <f>SUM(P139:P306)</f>
        <v>0</v>
      </c>
      <c r="Q138" s="198"/>
      <c r="R138" s="199">
        <f>SUM(R139:R306)</f>
        <v>58.095573280000018</v>
      </c>
      <c r="S138" s="198"/>
      <c r="T138" s="200">
        <f>SUM(T139:T306)</f>
        <v>0.0116194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1" t="s">
        <v>80</v>
      </c>
      <c r="AT138" s="202" t="s">
        <v>71</v>
      </c>
      <c r="AU138" s="202" t="s">
        <v>80</v>
      </c>
      <c r="AY138" s="201" t="s">
        <v>129</v>
      </c>
      <c r="BK138" s="203">
        <f>SUM(BK139:BK306)</f>
        <v>0</v>
      </c>
    </row>
    <row r="139" s="2" customFormat="1" ht="14.4" customHeight="1">
      <c r="A139" s="40"/>
      <c r="B139" s="41"/>
      <c r="C139" s="206" t="s">
        <v>8</v>
      </c>
      <c r="D139" s="206" t="s">
        <v>131</v>
      </c>
      <c r="E139" s="207" t="s">
        <v>206</v>
      </c>
      <c r="F139" s="208" t="s">
        <v>207</v>
      </c>
      <c r="G139" s="209" t="s">
        <v>208</v>
      </c>
      <c r="H139" s="210">
        <v>16</v>
      </c>
      <c r="I139" s="211"/>
      <c r="J139" s="212">
        <f>ROUND(I139*H139,2)</f>
        <v>0</v>
      </c>
      <c r="K139" s="208" t="s">
        <v>209</v>
      </c>
      <c r="L139" s="46"/>
      <c r="M139" s="213" t="s">
        <v>19</v>
      </c>
      <c r="N139" s="214" t="s">
        <v>44</v>
      </c>
      <c r="O139" s="86"/>
      <c r="P139" s="215">
        <f>O139*H139</f>
        <v>0</v>
      </c>
      <c r="Q139" s="215">
        <v>0.0015</v>
      </c>
      <c r="R139" s="215">
        <f>Q139*H139</f>
        <v>0.024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136</v>
      </c>
      <c r="AT139" s="217" t="s">
        <v>131</v>
      </c>
      <c r="AU139" s="217" t="s">
        <v>137</v>
      </c>
      <c r="AY139" s="19" t="s">
        <v>129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137</v>
      </c>
      <c r="BK139" s="218">
        <f>ROUND(I139*H139,2)</f>
        <v>0</v>
      </c>
      <c r="BL139" s="19" t="s">
        <v>136</v>
      </c>
      <c r="BM139" s="217" t="s">
        <v>210</v>
      </c>
    </row>
    <row r="140" s="2" customFormat="1">
      <c r="A140" s="40"/>
      <c r="B140" s="41"/>
      <c r="C140" s="42"/>
      <c r="D140" s="219" t="s">
        <v>139</v>
      </c>
      <c r="E140" s="42"/>
      <c r="F140" s="220" t="s">
        <v>211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139</v>
      </c>
      <c r="AU140" s="19" t="s">
        <v>137</v>
      </c>
    </row>
    <row r="141" s="2" customFormat="1">
      <c r="A141" s="40"/>
      <c r="B141" s="41"/>
      <c r="C141" s="42"/>
      <c r="D141" s="226" t="s">
        <v>212</v>
      </c>
      <c r="E141" s="42"/>
      <c r="F141" s="267" t="s">
        <v>213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212</v>
      </c>
      <c r="AU141" s="19" t="s">
        <v>137</v>
      </c>
    </row>
    <row r="142" s="13" customFormat="1">
      <c r="A142" s="13"/>
      <c r="B142" s="224"/>
      <c r="C142" s="225"/>
      <c r="D142" s="226" t="s">
        <v>141</v>
      </c>
      <c r="E142" s="227" t="s">
        <v>19</v>
      </c>
      <c r="F142" s="228" t="s">
        <v>214</v>
      </c>
      <c r="G142" s="225"/>
      <c r="H142" s="229">
        <v>16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141</v>
      </c>
      <c r="AU142" s="235" t="s">
        <v>137</v>
      </c>
      <c r="AV142" s="13" t="s">
        <v>137</v>
      </c>
      <c r="AW142" s="13" t="s">
        <v>33</v>
      </c>
      <c r="AX142" s="13" t="s">
        <v>80</v>
      </c>
      <c r="AY142" s="235" t="s">
        <v>129</v>
      </c>
    </row>
    <row r="143" s="2" customFormat="1" ht="14.4" customHeight="1">
      <c r="A143" s="40"/>
      <c r="B143" s="41"/>
      <c r="C143" s="206" t="s">
        <v>215</v>
      </c>
      <c r="D143" s="206" t="s">
        <v>131</v>
      </c>
      <c r="E143" s="207" t="s">
        <v>216</v>
      </c>
      <c r="F143" s="208" t="s">
        <v>217</v>
      </c>
      <c r="G143" s="209" t="s">
        <v>134</v>
      </c>
      <c r="H143" s="210">
        <v>2</v>
      </c>
      <c r="I143" s="211"/>
      <c r="J143" s="212">
        <f>ROUND(I143*H143,2)</f>
        <v>0</v>
      </c>
      <c r="K143" s="208" t="s">
        <v>135</v>
      </c>
      <c r="L143" s="46"/>
      <c r="M143" s="213" t="s">
        <v>19</v>
      </c>
      <c r="N143" s="214" t="s">
        <v>44</v>
      </c>
      <c r="O143" s="86"/>
      <c r="P143" s="215">
        <f>O143*H143</f>
        <v>0</v>
      </c>
      <c r="Q143" s="215">
        <v>0.0025000000000000001</v>
      </c>
      <c r="R143" s="215">
        <f>Q143*H143</f>
        <v>0.0050000000000000001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136</v>
      </c>
      <c r="AT143" s="217" t="s">
        <v>131</v>
      </c>
      <c r="AU143" s="217" t="s">
        <v>137</v>
      </c>
      <c r="AY143" s="19" t="s">
        <v>129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137</v>
      </c>
      <c r="BK143" s="218">
        <f>ROUND(I143*H143,2)</f>
        <v>0</v>
      </c>
      <c r="BL143" s="19" t="s">
        <v>136</v>
      </c>
      <c r="BM143" s="217" t="s">
        <v>218</v>
      </c>
    </row>
    <row r="144" s="2" customFormat="1">
      <c r="A144" s="40"/>
      <c r="B144" s="41"/>
      <c r="C144" s="42"/>
      <c r="D144" s="219" t="s">
        <v>139</v>
      </c>
      <c r="E144" s="42"/>
      <c r="F144" s="220" t="s">
        <v>219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139</v>
      </c>
      <c r="AU144" s="19" t="s">
        <v>137</v>
      </c>
    </row>
    <row r="145" s="2" customFormat="1">
      <c r="A145" s="40"/>
      <c r="B145" s="41"/>
      <c r="C145" s="42"/>
      <c r="D145" s="226" t="s">
        <v>212</v>
      </c>
      <c r="E145" s="42"/>
      <c r="F145" s="267" t="s">
        <v>220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212</v>
      </c>
      <c r="AU145" s="19" t="s">
        <v>137</v>
      </c>
    </row>
    <row r="146" s="13" customFormat="1">
      <c r="A146" s="13"/>
      <c r="B146" s="224"/>
      <c r="C146" s="225"/>
      <c r="D146" s="226" t="s">
        <v>141</v>
      </c>
      <c r="E146" s="227" t="s">
        <v>19</v>
      </c>
      <c r="F146" s="228" t="s">
        <v>221</v>
      </c>
      <c r="G146" s="225"/>
      <c r="H146" s="229">
        <v>2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141</v>
      </c>
      <c r="AU146" s="235" t="s">
        <v>137</v>
      </c>
      <c r="AV146" s="13" t="s">
        <v>137</v>
      </c>
      <c r="AW146" s="13" t="s">
        <v>33</v>
      </c>
      <c r="AX146" s="13" t="s">
        <v>80</v>
      </c>
      <c r="AY146" s="235" t="s">
        <v>129</v>
      </c>
    </row>
    <row r="147" s="2" customFormat="1" ht="22.2" customHeight="1">
      <c r="A147" s="40"/>
      <c r="B147" s="41"/>
      <c r="C147" s="206" t="s">
        <v>222</v>
      </c>
      <c r="D147" s="206" t="s">
        <v>131</v>
      </c>
      <c r="E147" s="207" t="s">
        <v>223</v>
      </c>
      <c r="F147" s="208" t="s">
        <v>224</v>
      </c>
      <c r="G147" s="209" t="s">
        <v>134</v>
      </c>
      <c r="H147" s="210">
        <v>2</v>
      </c>
      <c r="I147" s="211"/>
      <c r="J147" s="212">
        <f>ROUND(I147*H147,2)</f>
        <v>0</v>
      </c>
      <c r="K147" s="208" t="s">
        <v>135</v>
      </c>
      <c r="L147" s="46"/>
      <c r="M147" s="213" t="s">
        <v>19</v>
      </c>
      <c r="N147" s="214" t="s">
        <v>44</v>
      </c>
      <c r="O147" s="86"/>
      <c r="P147" s="215">
        <f>O147*H147</f>
        <v>0</v>
      </c>
      <c r="Q147" s="215">
        <v>0.00125</v>
      </c>
      <c r="R147" s="215">
        <f>Q147*H147</f>
        <v>0.0025000000000000001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136</v>
      </c>
      <c r="AT147" s="217" t="s">
        <v>131</v>
      </c>
      <c r="AU147" s="217" t="s">
        <v>137</v>
      </c>
      <c r="AY147" s="19" t="s">
        <v>129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137</v>
      </c>
      <c r="BK147" s="218">
        <f>ROUND(I147*H147,2)</f>
        <v>0</v>
      </c>
      <c r="BL147" s="19" t="s">
        <v>136</v>
      </c>
      <c r="BM147" s="217" t="s">
        <v>225</v>
      </c>
    </row>
    <row r="148" s="2" customFormat="1">
      <c r="A148" s="40"/>
      <c r="B148" s="41"/>
      <c r="C148" s="42"/>
      <c r="D148" s="219" t="s">
        <v>139</v>
      </c>
      <c r="E148" s="42"/>
      <c r="F148" s="220" t="s">
        <v>226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139</v>
      </c>
      <c r="AU148" s="19" t="s">
        <v>137</v>
      </c>
    </row>
    <row r="149" s="2" customFormat="1">
      <c r="A149" s="40"/>
      <c r="B149" s="41"/>
      <c r="C149" s="42"/>
      <c r="D149" s="226" t="s">
        <v>212</v>
      </c>
      <c r="E149" s="42"/>
      <c r="F149" s="267" t="s">
        <v>220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212</v>
      </c>
      <c r="AU149" s="19" t="s">
        <v>137</v>
      </c>
    </row>
    <row r="150" s="2" customFormat="1" ht="30" customHeight="1">
      <c r="A150" s="40"/>
      <c r="B150" s="41"/>
      <c r="C150" s="206" t="s">
        <v>227</v>
      </c>
      <c r="D150" s="206" t="s">
        <v>131</v>
      </c>
      <c r="E150" s="207" t="s">
        <v>228</v>
      </c>
      <c r="F150" s="208" t="s">
        <v>229</v>
      </c>
      <c r="G150" s="209" t="s">
        <v>134</v>
      </c>
      <c r="H150" s="210">
        <v>123.66</v>
      </c>
      <c r="I150" s="211"/>
      <c r="J150" s="212">
        <f>ROUND(I150*H150,2)</f>
        <v>0</v>
      </c>
      <c r="K150" s="208" t="s">
        <v>135</v>
      </c>
      <c r="L150" s="46"/>
      <c r="M150" s="213" t="s">
        <v>19</v>
      </c>
      <c r="N150" s="214" t="s">
        <v>44</v>
      </c>
      <c r="O150" s="86"/>
      <c r="P150" s="215">
        <f>O150*H150</f>
        <v>0</v>
      </c>
      <c r="Q150" s="215">
        <v>0.0083899999999999999</v>
      </c>
      <c r="R150" s="215">
        <f>Q150*H150</f>
        <v>1.0375074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136</v>
      </c>
      <c r="AT150" s="217" t="s">
        <v>131</v>
      </c>
      <c r="AU150" s="217" t="s">
        <v>137</v>
      </c>
      <c r="AY150" s="19" t="s">
        <v>129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137</v>
      </c>
      <c r="BK150" s="218">
        <f>ROUND(I150*H150,2)</f>
        <v>0</v>
      </c>
      <c r="BL150" s="19" t="s">
        <v>136</v>
      </c>
      <c r="BM150" s="217" t="s">
        <v>230</v>
      </c>
    </row>
    <row r="151" s="2" customFormat="1">
      <c r="A151" s="40"/>
      <c r="B151" s="41"/>
      <c r="C151" s="42"/>
      <c r="D151" s="219" t="s">
        <v>139</v>
      </c>
      <c r="E151" s="42"/>
      <c r="F151" s="220" t="s">
        <v>231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139</v>
      </c>
      <c r="AU151" s="19" t="s">
        <v>137</v>
      </c>
    </row>
    <row r="152" s="14" customFormat="1">
      <c r="A152" s="14"/>
      <c r="B152" s="246"/>
      <c r="C152" s="247"/>
      <c r="D152" s="226" t="s">
        <v>141</v>
      </c>
      <c r="E152" s="248" t="s">
        <v>19</v>
      </c>
      <c r="F152" s="249" t="s">
        <v>232</v>
      </c>
      <c r="G152" s="247"/>
      <c r="H152" s="248" t="s">
        <v>19</v>
      </c>
      <c r="I152" s="250"/>
      <c r="J152" s="247"/>
      <c r="K152" s="247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141</v>
      </c>
      <c r="AU152" s="255" t="s">
        <v>137</v>
      </c>
      <c r="AV152" s="14" t="s">
        <v>80</v>
      </c>
      <c r="AW152" s="14" t="s">
        <v>33</v>
      </c>
      <c r="AX152" s="14" t="s">
        <v>72</v>
      </c>
      <c r="AY152" s="255" t="s">
        <v>129</v>
      </c>
    </row>
    <row r="153" s="13" customFormat="1">
      <c r="A153" s="13"/>
      <c r="B153" s="224"/>
      <c r="C153" s="225"/>
      <c r="D153" s="226" t="s">
        <v>141</v>
      </c>
      <c r="E153" s="227" t="s">
        <v>19</v>
      </c>
      <c r="F153" s="228" t="s">
        <v>233</v>
      </c>
      <c r="G153" s="225"/>
      <c r="H153" s="229">
        <v>71.280000000000001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141</v>
      </c>
      <c r="AU153" s="235" t="s">
        <v>137</v>
      </c>
      <c r="AV153" s="13" t="s">
        <v>137</v>
      </c>
      <c r="AW153" s="13" t="s">
        <v>33</v>
      </c>
      <c r="AX153" s="13" t="s">
        <v>72</v>
      </c>
      <c r="AY153" s="235" t="s">
        <v>129</v>
      </c>
    </row>
    <row r="154" s="14" customFormat="1">
      <c r="A154" s="14"/>
      <c r="B154" s="246"/>
      <c r="C154" s="247"/>
      <c r="D154" s="226" t="s">
        <v>141</v>
      </c>
      <c r="E154" s="248" t="s">
        <v>19</v>
      </c>
      <c r="F154" s="249" t="s">
        <v>234</v>
      </c>
      <c r="G154" s="247"/>
      <c r="H154" s="248" t="s">
        <v>19</v>
      </c>
      <c r="I154" s="250"/>
      <c r="J154" s="247"/>
      <c r="K154" s="247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141</v>
      </c>
      <c r="AU154" s="255" t="s">
        <v>137</v>
      </c>
      <c r="AV154" s="14" t="s">
        <v>80</v>
      </c>
      <c r="AW154" s="14" t="s">
        <v>33</v>
      </c>
      <c r="AX154" s="14" t="s">
        <v>72</v>
      </c>
      <c r="AY154" s="255" t="s">
        <v>129</v>
      </c>
    </row>
    <row r="155" s="13" customFormat="1">
      <c r="A155" s="13"/>
      <c r="B155" s="224"/>
      <c r="C155" s="225"/>
      <c r="D155" s="226" t="s">
        <v>141</v>
      </c>
      <c r="E155" s="227" t="s">
        <v>19</v>
      </c>
      <c r="F155" s="228" t="s">
        <v>235</v>
      </c>
      <c r="G155" s="225"/>
      <c r="H155" s="229">
        <v>49.5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141</v>
      </c>
      <c r="AU155" s="235" t="s">
        <v>137</v>
      </c>
      <c r="AV155" s="13" t="s">
        <v>137</v>
      </c>
      <c r="AW155" s="13" t="s">
        <v>33</v>
      </c>
      <c r="AX155" s="13" t="s">
        <v>72</v>
      </c>
      <c r="AY155" s="235" t="s">
        <v>129</v>
      </c>
    </row>
    <row r="156" s="14" customFormat="1">
      <c r="A156" s="14"/>
      <c r="B156" s="246"/>
      <c r="C156" s="247"/>
      <c r="D156" s="226" t="s">
        <v>141</v>
      </c>
      <c r="E156" s="248" t="s">
        <v>19</v>
      </c>
      <c r="F156" s="249" t="s">
        <v>236</v>
      </c>
      <c r="G156" s="247"/>
      <c r="H156" s="248" t="s">
        <v>19</v>
      </c>
      <c r="I156" s="250"/>
      <c r="J156" s="247"/>
      <c r="K156" s="247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141</v>
      </c>
      <c r="AU156" s="255" t="s">
        <v>137</v>
      </c>
      <c r="AV156" s="14" t="s">
        <v>80</v>
      </c>
      <c r="AW156" s="14" t="s">
        <v>33</v>
      </c>
      <c r="AX156" s="14" t="s">
        <v>72</v>
      </c>
      <c r="AY156" s="255" t="s">
        <v>129</v>
      </c>
    </row>
    <row r="157" s="13" customFormat="1">
      <c r="A157" s="13"/>
      <c r="B157" s="224"/>
      <c r="C157" s="225"/>
      <c r="D157" s="226" t="s">
        <v>141</v>
      </c>
      <c r="E157" s="227" t="s">
        <v>19</v>
      </c>
      <c r="F157" s="228" t="s">
        <v>237</v>
      </c>
      <c r="G157" s="225"/>
      <c r="H157" s="229">
        <v>2.8799999999999999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141</v>
      </c>
      <c r="AU157" s="235" t="s">
        <v>137</v>
      </c>
      <c r="AV157" s="13" t="s">
        <v>137</v>
      </c>
      <c r="AW157" s="13" t="s">
        <v>33</v>
      </c>
      <c r="AX157" s="13" t="s">
        <v>72</v>
      </c>
      <c r="AY157" s="235" t="s">
        <v>129</v>
      </c>
    </row>
    <row r="158" s="15" customFormat="1">
      <c r="A158" s="15"/>
      <c r="B158" s="256"/>
      <c r="C158" s="257"/>
      <c r="D158" s="226" t="s">
        <v>141</v>
      </c>
      <c r="E158" s="258" t="s">
        <v>19</v>
      </c>
      <c r="F158" s="259" t="s">
        <v>181</v>
      </c>
      <c r="G158" s="257"/>
      <c r="H158" s="260">
        <v>123.66</v>
      </c>
      <c r="I158" s="261"/>
      <c r="J158" s="257"/>
      <c r="K158" s="257"/>
      <c r="L158" s="262"/>
      <c r="M158" s="263"/>
      <c r="N158" s="264"/>
      <c r="O158" s="264"/>
      <c r="P158" s="264"/>
      <c r="Q158" s="264"/>
      <c r="R158" s="264"/>
      <c r="S158" s="264"/>
      <c r="T158" s="26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6" t="s">
        <v>141</v>
      </c>
      <c r="AU158" s="266" t="s">
        <v>137</v>
      </c>
      <c r="AV158" s="15" t="s">
        <v>136</v>
      </c>
      <c r="AW158" s="15" t="s">
        <v>33</v>
      </c>
      <c r="AX158" s="15" t="s">
        <v>80</v>
      </c>
      <c r="AY158" s="266" t="s">
        <v>129</v>
      </c>
    </row>
    <row r="159" s="2" customFormat="1" ht="14.4" customHeight="1">
      <c r="A159" s="40"/>
      <c r="B159" s="41"/>
      <c r="C159" s="236" t="s">
        <v>238</v>
      </c>
      <c r="D159" s="236" t="s">
        <v>165</v>
      </c>
      <c r="E159" s="237" t="s">
        <v>239</v>
      </c>
      <c r="F159" s="238" t="s">
        <v>240</v>
      </c>
      <c r="G159" s="239" t="s">
        <v>134</v>
      </c>
      <c r="H159" s="240">
        <v>127.37000000000001</v>
      </c>
      <c r="I159" s="241"/>
      <c r="J159" s="242">
        <f>ROUND(I159*H159,2)</f>
        <v>0</v>
      </c>
      <c r="K159" s="238" t="s">
        <v>135</v>
      </c>
      <c r="L159" s="243"/>
      <c r="M159" s="244" t="s">
        <v>19</v>
      </c>
      <c r="N159" s="245" t="s">
        <v>44</v>
      </c>
      <c r="O159" s="86"/>
      <c r="P159" s="215">
        <f>O159*H159</f>
        <v>0</v>
      </c>
      <c r="Q159" s="215">
        <v>0.00059999999999999995</v>
      </c>
      <c r="R159" s="215">
        <f>Q159*H159</f>
        <v>0.07642199999999999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169</v>
      </c>
      <c r="AT159" s="217" t="s">
        <v>165</v>
      </c>
      <c r="AU159" s="217" t="s">
        <v>137</v>
      </c>
      <c r="AY159" s="19" t="s">
        <v>129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137</v>
      </c>
      <c r="BK159" s="218">
        <f>ROUND(I159*H159,2)</f>
        <v>0</v>
      </c>
      <c r="BL159" s="19" t="s">
        <v>136</v>
      </c>
      <c r="BM159" s="217" t="s">
        <v>241</v>
      </c>
    </row>
    <row r="160" s="13" customFormat="1">
      <c r="A160" s="13"/>
      <c r="B160" s="224"/>
      <c r="C160" s="225"/>
      <c r="D160" s="226" t="s">
        <v>141</v>
      </c>
      <c r="E160" s="225"/>
      <c r="F160" s="228" t="s">
        <v>242</v>
      </c>
      <c r="G160" s="225"/>
      <c r="H160" s="229">
        <v>127.37000000000001</v>
      </c>
      <c r="I160" s="230"/>
      <c r="J160" s="225"/>
      <c r="K160" s="225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141</v>
      </c>
      <c r="AU160" s="235" t="s">
        <v>137</v>
      </c>
      <c r="AV160" s="13" t="s">
        <v>137</v>
      </c>
      <c r="AW160" s="13" t="s">
        <v>4</v>
      </c>
      <c r="AX160" s="13" t="s">
        <v>80</v>
      </c>
      <c r="AY160" s="235" t="s">
        <v>129</v>
      </c>
    </row>
    <row r="161" s="2" customFormat="1" ht="22.2" customHeight="1">
      <c r="A161" s="40"/>
      <c r="B161" s="41"/>
      <c r="C161" s="206" t="s">
        <v>243</v>
      </c>
      <c r="D161" s="206" t="s">
        <v>131</v>
      </c>
      <c r="E161" s="207" t="s">
        <v>244</v>
      </c>
      <c r="F161" s="208" t="s">
        <v>245</v>
      </c>
      <c r="G161" s="209" t="s">
        <v>134</v>
      </c>
      <c r="H161" s="210">
        <v>123.66</v>
      </c>
      <c r="I161" s="211"/>
      <c r="J161" s="212">
        <f>ROUND(I161*H161,2)</f>
        <v>0</v>
      </c>
      <c r="K161" s="208" t="s">
        <v>135</v>
      </c>
      <c r="L161" s="46"/>
      <c r="M161" s="213" t="s">
        <v>19</v>
      </c>
      <c r="N161" s="214" t="s">
        <v>44</v>
      </c>
      <c r="O161" s="86"/>
      <c r="P161" s="215">
        <f>O161*H161</f>
        <v>0</v>
      </c>
      <c r="Q161" s="215">
        <v>0.0028500000000000001</v>
      </c>
      <c r="R161" s="215">
        <f>Q161*H161</f>
        <v>0.35243099999999999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136</v>
      </c>
      <c r="AT161" s="217" t="s">
        <v>131</v>
      </c>
      <c r="AU161" s="217" t="s">
        <v>137</v>
      </c>
      <c r="AY161" s="19" t="s">
        <v>129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137</v>
      </c>
      <c r="BK161" s="218">
        <f>ROUND(I161*H161,2)</f>
        <v>0</v>
      </c>
      <c r="BL161" s="19" t="s">
        <v>136</v>
      </c>
      <c r="BM161" s="217" t="s">
        <v>246</v>
      </c>
    </row>
    <row r="162" s="2" customFormat="1">
      <c r="A162" s="40"/>
      <c r="B162" s="41"/>
      <c r="C162" s="42"/>
      <c r="D162" s="219" t="s">
        <v>139</v>
      </c>
      <c r="E162" s="42"/>
      <c r="F162" s="220" t="s">
        <v>247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139</v>
      </c>
      <c r="AU162" s="19" t="s">
        <v>137</v>
      </c>
    </row>
    <row r="163" s="2" customFormat="1" ht="19.8" customHeight="1">
      <c r="A163" s="40"/>
      <c r="B163" s="41"/>
      <c r="C163" s="206" t="s">
        <v>248</v>
      </c>
      <c r="D163" s="206" t="s">
        <v>131</v>
      </c>
      <c r="E163" s="207" t="s">
        <v>249</v>
      </c>
      <c r="F163" s="208" t="s">
        <v>250</v>
      </c>
      <c r="G163" s="209" t="s">
        <v>134</v>
      </c>
      <c r="H163" s="210">
        <v>520.99199999999996</v>
      </c>
      <c r="I163" s="211"/>
      <c r="J163" s="212">
        <f>ROUND(I163*H163,2)</f>
        <v>0</v>
      </c>
      <c r="K163" s="208" t="s">
        <v>135</v>
      </c>
      <c r="L163" s="46"/>
      <c r="M163" s="213" t="s">
        <v>19</v>
      </c>
      <c r="N163" s="214" t="s">
        <v>44</v>
      </c>
      <c r="O163" s="86"/>
      <c r="P163" s="215">
        <f>O163*H163</f>
        <v>0</v>
      </c>
      <c r="Q163" s="215">
        <v>0.020480000000000002</v>
      </c>
      <c r="R163" s="215">
        <f>Q163*H163</f>
        <v>10.66991616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136</v>
      </c>
      <c r="AT163" s="217" t="s">
        <v>131</v>
      </c>
      <c r="AU163" s="217" t="s">
        <v>137</v>
      </c>
      <c r="AY163" s="19" t="s">
        <v>129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137</v>
      </c>
      <c r="BK163" s="218">
        <f>ROUND(I163*H163,2)</f>
        <v>0</v>
      </c>
      <c r="BL163" s="19" t="s">
        <v>136</v>
      </c>
      <c r="BM163" s="217" t="s">
        <v>251</v>
      </c>
    </row>
    <row r="164" s="2" customFormat="1">
      <c r="A164" s="40"/>
      <c r="B164" s="41"/>
      <c r="C164" s="42"/>
      <c r="D164" s="219" t="s">
        <v>139</v>
      </c>
      <c r="E164" s="42"/>
      <c r="F164" s="220" t="s">
        <v>252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139</v>
      </c>
      <c r="AU164" s="19" t="s">
        <v>137</v>
      </c>
    </row>
    <row r="165" s="2" customFormat="1" ht="14.4" customHeight="1">
      <c r="A165" s="40"/>
      <c r="B165" s="41"/>
      <c r="C165" s="206" t="s">
        <v>253</v>
      </c>
      <c r="D165" s="206" t="s">
        <v>131</v>
      </c>
      <c r="E165" s="207" t="s">
        <v>254</v>
      </c>
      <c r="F165" s="208" t="s">
        <v>255</v>
      </c>
      <c r="G165" s="209" t="s">
        <v>134</v>
      </c>
      <c r="H165" s="210">
        <v>564.08000000000004</v>
      </c>
      <c r="I165" s="211"/>
      <c r="J165" s="212">
        <f>ROUND(I165*H165,2)</f>
        <v>0</v>
      </c>
      <c r="K165" s="208" t="s">
        <v>135</v>
      </c>
      <c r="L165" s="46"/>
      <c r="M165" s="213" t="s">
        <v>19</v>
      </c>
      <c r="N165" s="214" t="s">
        <v>44</v>
      </c>
      <c r="O165" s="86"/>
      <c r="P165" s="215">
        <f>O165*H165</f>
        <v>0</v>
      </c>
      <c r="Q165" s="215">
        <v>0.0043800000000000002</v>
      </c>
      <c r="R165" s="215">
        <f>Q165*H165</f>
        <v>2.4706704000000004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136</v>
      </c>
      <c r="AT165" s="217" t="s">
        <v>131</v>
      </c>
      <c r="AU165" s="217" t="s">
        <v>137</v>
      </c>
      <c r="AY165" s="19" t="s">
        <v>129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137</v>
      </c>
      <c r="BK165" s="218">
        <f>ROUND(I165*H165,2)</f>
        <v>0</v>
      </c>
      <c r="BL165" s="19" t="s">
        <v>136</v>
      </c>
      <c r="BM165" s="217" t="s">
        <v>256</v>
      </c>
    </row>
    <row r="166" s="2" customFormat="1">
      <c r="A166" s="40"/>
      <c r="B166" s="41"/>
      <c r="C166" s="42"/>
      <c r="D166" s="219" t="s">
        <v>139</v>
      </c>
      <c r="E166" s="42"/>
      <c r="F166" s="220" t="s">
        <v>257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139</v>
      </c>
      <c r="AU166" s="19" t="s">
        <v>137</v>
      </c>
    </row>
    <row r="167" s="14" customFormat="1">
      <c r="A167" s="14"/>
      <c r="B167" s="246"/>
      <c r="C167" s="247"/>
      <c r="D167" s="226" t="s">
        <v>141</v>
      </c>
      <c r="E167" s="248" t="s">
        <v>19</v>
      </c>
      <c r="F167" s="249" t="s">
        <v>258</v>
      </c>
      <c r="G167" s="247"/>
      <c r="H167" s="248" t="s">
        <v>19</v>
      </c>
      <c r="I167" s="250"/>
      <c r="J167" s="247"/>
      <c r="K167" s="247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141</v>
      </c>
      <c r="AU167" s="255" t="s">
        <v>137</v>
      </c>
      <c r="AV167" s="14" t="s">
        <v>80</v>
      </c>
      <c r="AW167" s="14" t="s">
        <v>33</v>
      </c>
      <c r="AX167" s="14" t="s">
        <v>72</v>
      </c>
      <c r="AY167" s="255" t="s">
        <v>129</v>
      </c>
    </row>
    <row r="168" s="13" customFormat="1">
      <c r="A168" s="13"/>
      <c r="B168" s="224"/>
      <c r="C168" s="225"/>
      <c r="D168" s="226" t="s">
        <v>141</v>
      </c>
      <c r="E168" s="227" t="s">
        <v>19</v>
      </c>
      <c r="F168" s="228" t="s">
        <v>259</v>
      </c>
      <c r="G168" s="225"/>
      <c r="H168" s="229">
        <v>513.36000000000001</v>
      </c>
      <c r="I168" s="230"/>
      <c r="J168" s="225"/>
      <c r="K168" s="225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141</v>
      </c>
      <c r="AU168" s="235" t="s">
        <v>137</v>
      </c>
      <c r="AV168" s="13" t="s">
        <v>137</v>
      </c>
      <c r="AW168" s="13" t="s">
        <v>33</v>
      </c>
      <c r="AX168" s="13" t="s">
        <v>72</v>
      </c>
      <c r="AY168" s="235" t="s">
        <v>129</v>
      </c>
    </row>
    <row r="169" s="14" customFormat="1">
      <c r="A169" s="14"/>
      <c r="B169" s="246"/>
      <c r="C169" s="247"/>
      <c r="D169" s="226" t="s">
        <v>141</v>
      </c>
      <c r="E169" s="248" t="s">
        <v>19</v>
      </c>
      <c r="F169" s="249" t="s">
        <v>177</v>
      </c>
      <c r="G169" s="247"/>
      <c r="H169" s="248" t="s">
        <v>19</v>
      </c>
      <c r="I169" s="250"/>
      <c r="J169" s="247"/>
      <c r="K169" s="247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141</v>
      </c>
      <c r="AU169" s="255" t="s">
        <v>137</v>
      </c>
      <c r="AV169" s="14" t="s">
        <v>80</v>
      </c>
      <c r="AW169" s="14" t="s">
        <v>33</v>
      </c>
      <c r="AX169" s="14" t="s">
        <v>72</v>
      </c>
      <c r="AY169" s="255" t="s">
        <v>129</v>
      </c>
    </row>
    <row r="170" s="13" customFormat="1">
      <c r="A170" s="13"/>
      <c r="B170" s="224"/>
      <c r="C170" s="225"/>
      <c r="D170" s="226" t="s">
        <v>141</v>
      </c>
      <c r="E170" s="227" t="s">
        <v>19</v>
      </c>
      <c r="F170" s="228" t="s">
        <v>260</v>
      </c>
      <c r="G170" s="225"/>
      <c r="H170" s="229">
        <v>98.540000000000006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141</v>
      </c>
      <c r="AU170" s="235" t="s">
        <v>137</v>
      </c>
      <c r="AV170" s="13" t="s">
        <v>137</v>
      </c>
      <c r="AW170" s="13" t="s">
        <v>33</v>
      </c>
      <c r="AX170" s="13" t="s">
        <v>72</v>
      </c>
      <c r="AY170" s="235" t="s">
        <v>129</v>
      </c>
    </row>
    <row r="171" s="14" customFormat="1">
      <c r="A171" s="14"/>
      <c r="B171" s="246"/>
      <c r="C171" s="247"/>
      <c r="D171" s="226" t="s">
        <v>141</v>
      </c>
      <c r="E171" s="248" t="s">
        <v>19</v>
      </c>
      <c r="F171" s="249" t="s">
        <v>261</v>
      </c>
      <c r="G171" s="247"/>
      <c r="H171" s="248" t="s">
        <v>19</v>
      </c>
      <c r="I171" s="250"/>
      <c r="J171" s="247"/>
      <c r="K171" s="247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141</v>
      </c>
      <c r="AU171" s="255" t="s">
        <v>137</v>
      </c>
      <c r="AV171" s="14" t="s">
        <v>80</v>
      </c>
      <c r="AW171" s="14" t="s">
        <v>33</v>
      </c>
      <c r="AX171" s="14" t="s">
        <v>72</v>
      </c>
      <c r="AY171" s="255" t="s">
        <v>129</v>
      </c>
    </row>
    <row r="172" s="13" customFormat="1">
      <c r="A172" s="13"/>
      <c r="B172" s="224"/>
      <c r="C172" s="225"/>
      <c r="D172" s="226" t="s">
        <v>141</v>
      </c>
      <c r="E172" s="227" t="s">
        <v>19</v>
      </c>
      <c r="F172" s="228" t="s">
        <v>262</v>
      </c>
      <c r="G172" s="225"/>
      <c r="H172" s="229">
        <v>-22.800000000000001</v>
      </c>
      <c r="I172" s="230"/>
      <c r="J172" s="225"/>
      <c r="K172" s="225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141</v>
      </c>
      <c r="AU172" s="235" t="s">
        <v>137</v>
      </c>
      <c r="AV172" s="13" t="s">
        <v>137</v>
      </c>
      <c r="AW172" s="13" t="s">
        <v>33</v>
      </c>
      <c r="AX172" s="13" t="s">
        <v>72</v>
      </c>
      <c r="AY172" s="235" t="s">
        <v>129</v>
      </c>
    </row>
    <row r="173" s="13" customFormat="1">
      <c r="A173" s="13"/>
      <c r="B173" s="224"/>
      <c r="C173" s="225"/>
      <c r="D173" s="226" t="s">
        <v>141</v>
      </c>
      <c r="E173" s="227" t="s">
        <v>19</v>
      </c>
      <c r="F173" s="228" t="s">
        <v>263</v>
      </c>
      <c r="G173" s="225"/>
      <c r="H173" s="229">
        <v>-25.02</v>
      </c>
      <c r="I173" s="230"/>
      <c r="J173" s="225"/>
      <c r="K173" s="225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141</v>
      </c>
      <c r="AU173" s="235" t="s">
        <v>137</v>
      </c>
      <c r="AV173" s="13" t="s">
        <v>137</v>
      </c>
      <c r="AW173" s="13" t="s">
        <v>33</v>
      </c>
      <c r="AX173" s="13" t="s">
        <v>72</v>
      </c>
      <c r="AY173" s="235" t="s">
        <v>129</v>
      </c>
    </row>
    <row r="174" s="15" customFormat="1">
      <c r="A174" s="15"/>
      <c r="B174" s="256"/>
      <c r="C174" s="257"/>
      <c r="D174" s="226" t="s">
        <v>141</v>
      </c>
      <c r="E174" s="258" t="s">
        <v>19</v>
      </c>
      <c r="F174" s="259" t="s">
        <v>181</v>
      </c>
      <c r="G174" s="257"/>
      <c r="H174" s="260">
        <v>564.08000000000004</v>
      </c>
      <c r="I174" s="261"/>
      <c r="J174" s="257"/>
      <c r="K174" s="257"/>
      <c r="L174" s="262"/>
      <c r="M174" s="263"/>
      <c r="N174" s="264"/>
      <c r="O174" s="264"/>
      <c r="P174" s="264"/>
      <c r="Q174" s="264"/>
      <c r="R174" s="264"/>
      <c r="S174" s="264"/>
      <c r="T174" s="26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6" t="s">
        <v>141</v>
      </c>
      <c r="AU174" s="266" t="s">
        <v>137</v>
      </c>
      <c r="AV174" s="15" t="s">
        <v>136</v>
      </c>
      <c r="AW174" s="15" t="s">
        <v>33</v>
      </c>
      <c r="AX174" s="15" t="s">
        <v>80</v>
      </c>
      <c r="AY174" s="266" t="s">
        <v>129</v>
      </c>
    </row>
    <row r="175" s="2" customFormat="1" ht="14.4" customHeight="1">
      <c r="A175" s="40"/>
      <c r="B175" s="41"/>
      <c r="C175" s="206" t="s">
        <v>264</v>
      </c>
      <c r="D175" s="206" t="s">
        <v>131</v>
      </c>
      <c r="E175" s="207" t="s">
        <v>265</v>
      </c>
      <c r="F175" s="208" t="s">
        <v>266</v>
      </c>
      <c r="G175" s="209" t="s">
        <v>134</v>
      </c>
      <c r="H175" s="210">
        <v>4.9279999999999999</v>
      </c>
      <c r="I175" s="211"/>
      <c r="J175" s="212">
        <f>ROUND(I175*H175,2)</f>
        <v>0</v>
      </c>
      <c r="K175" s="208" t="s">
        <v>135</v>
      </c>
      <c r="L175" s="46"/>
      <c r="M175" s="213" t="s">
        <v>19</v>
      </c>
      <c r="N175" s="214" t="s">
        <v>44</v>
      </c>
      <c r="O175" s="86"/>
      <c r="P175" s="215">
        <f>O175*H175</f>
        <v>0</v>
      </c>
      <c r="Q175" s="215">
        <v>0.0070400000000000003</v>
      </c>
      <c r="R175" s="215">
        <f>Q175*H175</f>
        <v>0.034693120000000001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136</v>
      </c>
      <c r="AT175" s="217" t="s">
        <v>131</v>
      </c>
      <c r="AU175" s="217" t="s">
        <v>137</v>
      </c>
      <c r="AY175" s="19" t="s">
        <v>129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137</v>
      </c>
      <c r="BK175" s="218">
        <f>ROUND(I175*H175,2)</f>
        <v>0</v>
      </c>
      <c r="BL175" s="19" t="s">
        <v>136</v>
      </c>
      <c r="BM175" s="217" t="s">
        <v>267</v>
      </c>
    </row>
    <row r="176" s="2" customFormat="1">
      <c r="A176" s="40"/>
      <c r="B176" s="41"/>
      <c r="C176" s="42"/>
      <c r="D176" s="219" t="s">
        <v>139</v>
      </c>
      <c r="E176" s="42"/>
      <c r="F176" s="220" t="s">
        <v>268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139</v>
      </c>
      <c r="AU176" s="19" t="s">
        <v>137</v>
      </c>
    </row>
    <row r="177" s="2" customFormat="1">
      <c r="A177" s="40"/>
      <c r="B177" s="41"/>
      <c r="C177" s="42"/>
      <c r="D177" s="226" t="s">
        <v>212</v>
      </c>
      <c r="E177" s="42"/>
      <c r="F177" s="267" t="s">
        <v>220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212</v>
      </c>
      <c r="AU177" s="19" t="s">
        <v>137</v>
      </c>
    </row>
    <row r="178" s="13" customFormat="1">
      <c r="A178" s="13"/>
      <c r="B178" s="224"/>
      <c r="C178" s="225"/>
      <c r="D178" s="226" t="s">
        <v>141</v>
      </c>
      <c r="E178" s="227" t="s">
        <v>19</v>
      </c>
      <c r="F178" s="228" t="s">
        <v>269</v>
      </c>
      <c r="G178" s="225"/>
      <c r="H178" s="229">
        <v>4.9279999999999999</v>
      </c>
      <c r="I178" s="230"/>
      <c r="J178" s="225"/>
      <c r="K178" s="225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141</v>
      </c>
      <c r="AU178" s="235" t="s">
        <v>137</v>
      </c>
      <c r="AV178" s="13" t="s">
        <v>137</v>
      </c>
      <c r="AW178" s="13" t="s">
        <v>33</v>
      </c>
      <c r="AX178" s="13" t="s">
        <v>80</v>
      </c>
      <c r="AY178" s="235" t="s">
        <v>129</v>
      </c>
    </row>
    <row r="179" s="2" customFormat="1" ht="14.4" customHeight="1">
      <c r="A179" s="40"/>
      <c r="B179" s="41"/>
      <c r="C179" s="206" t="s">
        <v>7</v>
      </c>
      <c r="D179" s="206" t="s">
        <v>131</v>
      </c>
      <c r="E179" s="207" t="s">
        <v>270</v>
      </c>
      <c r="F179" s="208" t="s">
        <v>271</v>
      </c>
      <c r="G179" s="209" t="s">
        <v>134</v>
      </c>
      <c r="H179" s="210">
        <v>50.539999999999999</v>
      </c>
      <c r="I179" s="211"/>
      <c r="J179" s="212">
        <f>ROUND(I179*H179,2)</f>
        <v>0</v>
      </c>
      <c r="K179" s="208" t="s">
        <v>135</v>
      </c>
      <c r="L179" s="46"/>
      <c r="M179" s="213" t="s">
        <v>19</v>
      </c>
      <c r="N179" s="214" t="s">
        <v>44</v>
      </c>
      <c r="O179" s="86"/>
      <c r="P179" s="215">
        <f>O179*H179</f>
        <v>0</v>
      </c>
      <c r="Q179" s="215">
        <v>0.00025999999999999998</v>
      </c>
      <c r="R179" s="215">
        <f>Q179*H179</f>
        <v>0.013140399999999998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136</v>
      </c>
      <c r="AT179" s="217" t="s">
        <v>131</v>
      </c>
      <c r="AU179" s="217" t="s">
        <v>137</v>
      </c>
      <c r="AY179" s="19" t="s">
        <v>129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137</v>
      </c>
      <c r="BK179" s="218">
        <f>ROUND(I179*H179,2)</f>
        <v>0</v>
      </c>
      <c r="BL179" s="19" t="s">
        <v>136</v>
      </c>
      <c r="BM179" s="217" t="s">
        <v>272</v>
      </c>
    </row>
    <row r="180" s="2" customFormat="1">
      <c r="A180" s="40"/>
      <c r="B180" s="41"/>
      <c r="C180" s="42"/>
      <c r="D180" s="219" t="s">
        <v>139</v>
      </c>
      <c r="E180" s="42"/>
      <c r="F180" s="220" t="s">
        <v>273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139</v>
      </c>
      <c r="AU180" s="19" t="s">
        <v>137</v>
      </c>
    </row>
    <row r="181" s="2" customFormat="1">
      <c r="A181" s="40"/>
      <c r="B181" s="41"/>
      <c r="C181" s="42"/>
      <c r="D181" s="226" t="s">
        <v>212</v>
      </c>
      <c r="E181" s="42"/>
      <c r="F181" s="267" t="s">
        <v>220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212</v>
      </c>
      <c r="AU181" s="19" t="s">
        <v>137</v>
      </c>
    </row>
    <row r="182" s="13" customFormat="1">
      <c r="A182" s="13"/>
      <c r="B182" s="224"/>
      <c r="C182" s="225"/>
      <c r="D182" s="226" t="s">
        <v>141</v>
      </c>
      <c r="E182" s="227" t="s">
        <v>19</v>
      </c>
      <c r="F182" s="228" t="s">
        <v>274</v>
      </c>
      <c r="G182" s="225"/>
      <c r="H182" s="229">
        <v>50.539999999999999</v>
      </c>
      <c r="I182" s="230"/>
      <c r="J182" s="225"/>
      <c r="K182" s="225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141</v>
      </c>
      <c r="AU182" s="235" t="s">
        <v>137</v>
      </c>
      <c r="AV182" s="13" t="s">
        <v>137</v>
      </c>
      <c r="AW182" s="13" t="s">
        <v>33</v>
      </c>
      <c r="AX182" s="13" t="s">
        <v>80</v>
      </c>
      <c r="AY182" s="235" t="s">
        <v>129</v>
      </c>
    </row>
    <row r="183" s="2" customFormat="1" ht="14.4" customHeight="1">
      <c r="A183" s="40"/>
      <c r="B183" s="41"/>
      <c r="C183" s="206" t="s">
        <v>275</v>
      </c>
      <c r="D183" s="206" t="s">
        <v>131</v>
      </c>
      <c r="E183" s="207" t="s">
        <v>276</v>
      </c>
      <c r="F183" s="208" t="s">
        <v>277</v>
      </c>
      <c r="G183" s="209" t="s">
        <v>134</v>
      </c>
      <c r="H183" s="210">
        <v>21.719999999999999</v>
      </c>
      <c r="I183" s="211"/>
      <c r="J183" s="212">
        <f>ROUND(I183*H183,2)</f>
        <v>0</v>
      </c>
      <c r="K183" s="208" t="s">
        <v>135</v>
      </c>
      <c r="L183" s="46"/>
      <c r="M183" s="213" t="s">
        <v>19</v>
      </c>
      <c r="N183" s="214" t="s">
        <v>44</v>
      </c>
      <c r="O183" s="86"/>
      <c r="P183" s="215">
        <f>O183*H183</f>
        <v>0</v>
      </c>
      <c r="Q183" s="215">
        <v>0.0025000000000000001</v>
      </c>
      <c r="R183" s="215">
        <f>Q183*H183</f>
        <v>0.054300000000000001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136</v>
      </c>
      <c r="AT183" s="217" t="s">
        <v>131</v>
      </c>
      <c r="AU183" s="217" t="s">
        <v>137</v>
      </c>
      <c r="AY183" s="19" t="s">
        <v>129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137</v>
      </c>
      <c r="BK183" s="218">
        <f>ROUND(I183*H183,2)</f>
        <v>0</v>
      </c>
      <c r="BL183" s="19" t="s">
        <v>136</v>
      </c>
      <c r="BM183" s="217" t="s">
        <v>278</v>
      </c>
    </row>
    <row r="184" s="2" customFormat="1">
      <c r="A184" s="40"/>
      <c r="B184" s="41"/>
      <c r="C184" s="42"/>
      <c r="D184" s="219" t="s">
        <v>139</v>
      </c>
      <c r="E184" s="42"/>
      <c r="F184" s="220" t="s">
        <v>279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139</v>
      </c>
      <c r="AU184" s="19" t="s">
        <v>137</v>
      </c>
    </row>
    <row r="185" s="2" customFormat="1">
      <c r="A185" s="40"/>
      <c r="B185" s="41"/>
      <c r="C185" s="42"/>
      <c r="D185" s="226" t="s">
        <v>212</v>
      </c>
      <c r="E185" s="42"/>
      <c r="F185" s="267" t="s">
        <v>220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212</v>
      </c>
      <c r="AU185" s="19" t="s">
        <v>137</v>
      </c>
    </row>
    <row r="186" s="13" customFormat="1">
      <c r="A186" s="13"/>
      <c r="B186" s="224"/>
      <c r="C186" s="225"/>
      <c r="D186" s="226" t="s">
        <v>141</v>
      </c>
      <c r="E186" s="227" t="s">
        <v>19</v>
      </c>
      <c r="F186" s="228" t="s">
        <v>280</v>
      </c>
      <c r="G186" s="225"/>
      <c r="H186" s="229">
        <v>21.719999999999999</v>
      </c>
      <c r="I186" s="230"/>
      <c r="J186" s="225"/>
      <c r="K186" s="225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141</v>
      </c>
      <c r="AU186" s="235" t="s">
        <v>137</v>
      </c>
      <c r="AV186" s="13" t="s">
        <v>137</v>
      </c>
      <c r="AW186" s="13" t="s">
        <v>33</v>
      </c>
      <c r="AX186" s="13" t="s">
        <v>80</v>
      </c>
      <c r="AY186" s="235" t="s">
        <v>129</v>
      </c>
    </row>
    <row r="187" s="2" customFormat="1" ht="22.2" customHeight="1">
      <c r="A187" s="40"/>
      <c r="B187" s="41"/>
      <c r="C187" s="206" t="s">
        <v>281</v>
      </c>
      <c r="D187" s="206" t="s">
        <v>131</v>
      </c>
      <c r="E187" s="207" t="s">
        <v>282</v>
      </c>
      <c r="F187" s="208" t="s">
        <v>283</v>
      </c>
      <c r="G187" s="209" t="s">
        <v>134</v>
      </c>
      <c r="H187" s="210">
        <v>21.719999999999999</v>
      </c>
      <c r="I187" s="211"/>
      <c r="J187" s="212">
        <f>ROUND(I187*H187,2)</f>
        <v>0</v>
      </c>
      <c r="K187" s="208" t="s">
        <v>135</v>
      </c>
      <c r="L187" s="46"/>
      <c r="M187" s="213" t="s">
        <v>19</v>
      </c>
      <c r="N187" s="214" t="s">
        <v>44</v>
      </c>
      <c r="O187" s="86"/>
      <c r="P187" s="215">
        <f>O187*H187</f>
        <v>0</v>
      </c>
      <c r="Q187" s="215">
        <v>0.00125</v>
      </c>
      <c r="R187" s="215">
        <f>Q187*H187</f>
        <v>0.027150000000000001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136</v>
      </c>
      <c r="AT187" s="217" t="s">
        <v>131</v>
      </c>
      <c r="AU187" s="217" t="s">
        <v>137</v>
      </c>
      <c r="AY187" s="19" t="s">
        <v>129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137</v>
      </c>
      <c r="BK187" s="218">
        <f>ROUND(I187*H187,2)</f>
        <v>0</v>
      </c>
      <c r="BL187" s="19" t="s">
        <v>136</v>
      </c>
      <c r="BM187" s="217" t="s">
        <v>284</v>
      </c>
    </row>
    <row r="188" s="2" customFormat="1">
      <c r="A188" s="40"/>
      <c r="B188" s="41"/>
      <c r="C188" s="42"/>
      <c r="D188" s="219" t="s">
        <v>139</v>
      </c>
      <c r="E188" s="42"/>
      <c r="F188" s="220" t="s">
        <v>285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139</v>
      </c>
      <c r="AU188" s="19" t="s">
        <v>137</v>
      </c>
    </row>
    <row r="189" s="2" customFormat="1">
      <c r="A189" s="40"/>
      <c r="B189" s="41"/>
      <c r="C189" s="42"/>
      <c r="D189" s="226" t="s">
        <v>212</v>
      </c>
      <c r="E189" s="42"/>
      <c r="F189" s="267" t="s">
        <v>220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212</v>
      </c>
      <c r="AU189" s="19" t="s">
        <v>137</v>
      </c>
    </row>
    <row r="190" s="2" customFormat="1" ht="34.8" customHeight="1">
      <c r="A190" s="40"/>
      <c r="B190" s="41"/>
      <c r="C190" s="206" t="s">
        <v>286</v>
      </c>
      <c r="D190" s="206" t="s">
        <v>131</v>
      </c>
      <c r="E190" s="207" t="s">
        <v>287</v>
      </c>
      <c r="F190" s="208" t="s">
        <v>288</v>
      </c>
      <c r="G190" s="209" t="s">
        <v>134</v>
      </c>
      <c r="H190" s="210">
        <v>170.19</v>
      </c>
      <c r="I190" s="211"/>
      <c r="J190" s="212">
        <f>ROUND(I190*H190,2)</f>
        <v>0</v>
      </c>
      <c r="K190" s="208" t="s">
        <v>135</v>
      </c>
      <c r="L190" s="46"/>
      <c r="M190" s="213" t="s">
        <v>19</v>
      </c>
      <c r="N190" s="214" t="s">
        <v>44</v>
      </c>
      <c r="O190" s="86"/>
      <c r="P190" s="215">
        <f>O190*H190</f>
        <v>0</v>
      </c>
      <c r="Q190" s="215">
        <v>0.0085199999999999998</v>
      </c>
      <c r="R190" s="215">
        <f>Q190*H190</f>
        <v>1.4500188000000001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136</v>
      </c>
      <c r="AT190" s="217" t="s">
        <v>131</v>
      </c>
      <c r="AU190" s="217" t="s">
        <v>137</v>
      </c>
      <c r="AY190" s="19" t="s">
        <v>129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137</v>
      </c>
      <c r="BK190" s="218">
        <f>ROUND(I190*H190,2)</f>
        <v>0</v>
      </c>
      <c r="BL190" s="19" t="s">
        <v>136</v>
      </c>
      <c r="BM190" s="217" t="s">
        <v>289</v>
      </c>
    </row>
    <row r="191" s="2" customFormat="1">
      <c r="A191" s="40"/>
      <c r="B191" s="41"/>
      <c r="C191" s="42"/>
      <c r="D191" s="219" t="s">
        <v>139</v>
      </c>
      <c r="E191" s="42"/>
      <c r="F191" s="220" t="s">
        <v>290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139</v>
      </c>
      <c r="AU191" s="19" t="s">
        <v>137</v>
      </c>
    </row>
    <row r="192" s="14" customFormat="1">
      <c r="A192" s="14"/>
      <c r="B192" s="246"/>
      <c r="C192" s="247"/>
      <c r="D192" s="226" t="s">
        <v>141</v>
      </c>
      <c r="E192" s="248" t="s">
        <v>19</v>
      </c>
      <c r="F192" s="249" t="s">
        <v>291</v>
      </c>
      <c r="G192" s="247"/>
      <c r="H192" s="248" t="s">
        <v>19</v>
      </c>
      <c r="I192" s="250"/>
      <c r="J192" s="247"/>
      <c r="K192" s="247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141</v>
      </c>
      <c r="AU192" s="255" t="s">
        <v>137</v>
      </c>
      <c r="AV192" s="14" t="s">
        <v>80</v>
      </c>
      <c r="AW192" s="14" t="s">
        <v>33</v>
      </c>
      <c r="AX192" s="14" t="s">
        <v>72</v>
      </c>
      <c r="AY192" s="255" t="s">
        <v>129</v>
      </c>
    </row>
    <row r="193" s="14" customFormat="1">
      <c r="A193" s="14"/>
      <c r="B193" s="246"/>
      <c r="C193" s="247"/>
      <c r="D193" s="226" t="s">
        <v>141</v>
      </c>
      <c r="E193" s="248" t="s">
        <v>19</v>
      </c>
      <c r="F193" s="249" t="s">
        <v>258</v>
      </c>
      <c r="G193" s="247"/>
      <c r="H193" s="248" t="s">
        <v>19</v>
      </c>
      <c r="I193" s="250"/>
      <c r="J193" s="247"/>
      <c r="K193" s="247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141</v>
      </c>
      <c r="AU193" s="255" t="s">
        <v>137</v>
      </c>
      <c r="AV193" s="14" t="s">
        <v>80</v>
      </c>
      <c r="AW193" s="14" t="s">
        <v>33</v>
      </c>
      <c r="AX193" s="14" t="s">
        <v>72</v>
      </c>
      <c r="AY193" s="255" t="s">
        <v>129</v>
      </c>
    </row>
    <row r="194" s="13" customFormat="1">
      <c r="A194" s="13"/>
      <c r="B194" s="224"/>
      <c r="C194" s="225"/>
      <c r="D194" s="226" t="s">
        <v>141</v>
      </c>
      <c r="E194" s="227" t="s">
        <v>19</v>
      </c>
      <c r="F194" s="228" t="s">
        <v>292</v>
      </c>
      <c r="G194" s="225"/>
      <c r="H194" s="229">
        <v>170.09999999999999</v>
      </c>
      <c r="I194" s="230"/>
      <c r="J194" s="225"/>
      <c r="K194" s="225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141</v>
      </c>
      <c r="AU194" s="235" t="s">
        <v>137</v>
      </c>
      <c r="AV194" s="13" t="s">
        <v>137</v>
      </c>
      <c r="AW194" s="13" t="s">
        <v>33</v>
      </c>
      <c r="AX194" s="13" t="s">
        <v>72</v>
      </c>
      <c r="AY194" s="235" t="s">
        <v>129</v>
      </c>
    </row>
    <row r="195" s="14" customFormat="1">
      <c r="A195" s="14"/>
      <c r="B195" s="246"/>
      <c r="C195" s="247"/>
      <c r="D195" s="226" t="s">
        <v>141</v>
      </c>
      <c r="E195" s="248" t="s">
        <v>19</v>
      </c>
      <c r="F195" s="249" t="s">
        <v>261</v>
      </c>
      <c r="G195" s="247"/>
      <c r="H195" s="248" t="s">
        <v>19</v>
      </c>
      <c r="I195" s="250"/>
      <c r="J195" s="247"/>
      <c r="K195" s="247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141</v>
      </c>
      <c r="AU195" s="255" t="s">
        <v>137</v>
      </c>
      <c r="AV195" s="14" t="s">
        <v>80</v>
      </c>
      <c r="AW195" s="14" t="s">
        <v>33</v>
      </c>
      <c r="AX195" s="14" t="s">
        <v>72</v>
      </c>
      <c r="AY195" s="255" t="s">
        <v>129</v>
      </c>
    </row>
    <row r="196" s="13" customFormat="1">
      <c r="A196" s="13"/>
      <c r="B196" s="224"/>
      <c r="C196" s="225"/>
      <c r="D196" s="226" t="s">
        <v>141</v>
      </c>
      <c r="E196" s="227" t="s">
        <v>19</v>
      </c>
      <c r="F196" s="228" t="s">
        <v>293</v>
      </c>
      <c r="G196" s="225"/>
      <c r="H196" s="229">
        <v>-25.289999999999999</v>
      </c>
      <c r="I196" s="230"/>
      <c r="J196" s="225"/>
      <c r="K196" s="225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141</v>
      </c>
      <c r="AU196" s="235" t="s">
        <v>137</v>
      </c>
      <c r="AV196" s="13" t="s">
        <v>137</v>
      </c>
      <c r="AW196" s="13" t="s">
        <v>33</v>
      </c>
      <c r="AX196" s="13" t="s">
        <v>72</v>
      </c>
      <c r="AY196" s="235" t="s">
        <v>129</v>
      </c>
    </row>
    <row r="197" s="14" customFormat="1">
      <c r="A197" s="14"/>
      <c r="B197" s="246"/>
      <c r="C197" s="247"/>
      <c r="D197" s="226" t="s">
        <v>141</v>
      </c>
      <c r="E197" s="248" t="s">
        <v>19</v>
      </c>
      <c r="F197" s="249" t="s">
        <v>294</v>
      </c>
      <c r="G197" s="247"/>
      <c r="H197" s="248" t="s">
        <v>19</v>
      </c>
      <c r="I197" s="250"/>
      <c r="J197" s="247"/>
      <c r="K197" s="247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141</v>
      </c>
      <c r="AU197" s="255" t="s">
        <v>137</v>
      </c>
      <c r="AV197" s="14" t="s">
        <v>80</v>
      </c>
      <c r="AW197" s="14" t="s">
        <v>33</v>
      </c>
      <c r="AX197" s="14" t="s">
        <v>72</v>
      </c>
      <c r="AY197" s="255" t="s">
        <v>129</v>
      </c>
    </row>
    <row r="198" s="13" customFormat="1">
      <c r="A198" s="13"/>
      <c r="B198" s="224"/>
      <c r="C198" s="225"/>
      <c r="D198" s="226" t="s">
        <v>141</v>
      </c>
      <c r="E198" s="227" t="s">
        <v>19</v>
      </c>
      <c r="F198" s="228" t="s">
        <v>295</v>
      </c>
      <c r="G198" s="225"/>
      <c r="H198" s="229">
        <v>25.379999999999999</v>
      </c>
      <c r="I198" s="230"/>
      <c r="J198" s="225"/>
      <c r="K198" s="225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141</v>
      </c>
      <c r="AU198" s="235" t="s">
        <v>137</v>
      </c>
      <c r="AV198" s="13" t="s">
        <v>137</v>
      </c>
      <c r="AW198" s="13" t="s">
        <v>33</v>
      </c>
      <c r="AX198" s="13" t="s">
        <v>72</v>
      </c>
      <c r="AY198" s="235" t="s">
        <v>129</v>
      </c>
    </row>
    <row r="199" s="15" customFormat="1">
      <c r="A199" s="15"/>
      <c r="B199" s="256"/>
      <c r="C199" s="257"/>
      <c r="D199" s="226" t="s">
        <v>141</v>
      </c>
      <c r="E199" s="258" t="s">
        <v>19</v>
      </c>
      <c r="F199" s="259" t="s">
        <v>181</v>
      </c>
      <c r="G199" s="257"/>
      <c r="H199" s="260">
        <v>170.19</v>
      </c>
      <c r="I199" s="261"/>
      <c r="J199" s="257"/>
      <c r="K199" s="257"/>
      <c r="L199" s="262"/>
      <c r="M199" s="263"/>
      <c r="N199" s="264"/>
      <c r="O199" s="264"/>
      <c r="P199" s="264"/>
      <c r="Q199" s="264"/>
      <c r="R199" s="264"/>
      <c r="S199" s="264"/>
      <c r="T199" s="26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6" t="s">
        <v>141</v>
      </c>
      <c r="AU199" s="266" t="s">
        <v>137</v>
      </c>
      <c r="AV199" s="15" t="s">
        <v>136</v>
      </c>
      <c r="AW199" s="15" t="s">
        <v>33</v>
      </c>
      <c r="AX199" s="15" t="s">
        <v>80</v>
      </c>
      <c r="AY199" s="266" t="s">
        <v>129</v>
      </c>
    </row>
    <row r="200" s="2" customFormat="1" ht="14.4" customHeight="1">
      <c r="A200" s="40"/>
      <c r="B200" s="41"/>
      <c r="C200" s="236" t="s">
        <v>296</v>
      </c>
      <c r="D200" s="236" t="s">
        <v>165</v>
      </c>
      <c r="E200" s="237" t="s">
        <v>297</v>
      </c>
      <c r="F200" s="238" t="s">
        <v>298</v>
      </c>
      <c r="G200" s="239" t="s">
        <v>134</v>
      </c>
      <c r="H200" s="240">
        <v>175.29599999999999</v>
      </c>
      <c r="I200" s="241"/>
      <c r="J200" s="242">
        <f>ROUND(I200*H200,2)</f>
        <v>0</v>
      </c>
      <c r="K200" s="238" t="s">
        <v>135</v>
      </c>
      <c r="L200" s="243"/>
      <c r="M200" s="244" t="s">
        <v>19</v>
      </c>
      <c r="N200" s="245" t="s">
        <v>44</v>
      </c>
      <c r="O200" s="86"/>
      <c r="P200" s="215">
        <f>O200*H200</f>
        <v>0</v>
      </c>
      <c r="Q200" s="215">
        <v>0.0023999999999999998</v>
      </c>
      <c r="R200" s="215">
        <f>Q200*H200</f>
        <v>0.42071039999999993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169</v>
      </c>
      <c r="AT200" s="217" t="s">
        <v>165</v>
      </c>
      <c r="AU200" s="217" t="s">
        <v>137</v>
      </c>
      <c r="AY200" s="19" t="s">
        <v>129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137</v>
      </c>
      <c r="BK200" s="218">
        <f>ROUND(I200*H200,2)</f>
        <v>0</v>
      </c>
      <c r="BL200" s="19" t="s">
        <v>136</v>
      </c>
      <c r="BM200" s="217" t="s">
        <v>299</v>
      </c>
    </row>
    <row r="201" s="13" customFormat="1">
      <c r="A201" s="13"/>
      <c r="B201" s="224"/>
      <c r="C201" s="225"/>
      <c r="D201" s="226" t="s">
        <v>141</v>
      </c>
      <c r="E201" s="225"/>
      <c r="F201" s="228" t="s">
        <v>300</v>
      </c>
      <c r="G201" s="225"/>
      <c r="H201" s="229">
        <v>175.29599999999999</v>
      </c>
      <c r="I201" s="230"/>
      <c r="J201" s="225"/>
      <c r="K201" s="225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141</v>
      </c>
      <c r="AU201" s="235" t="s">
        <v>137</v>
      </c>
      <c r="AV201" s="13" t="s">
        <v>137</v>
      </c>
      <c r="AW201" s="13" t="s">
        <v>4</v>
      </c>
      <c r="AX201" s="13" t="s">
        <v>80</v>
      </c>
      <c r="AY201" s="235" t="s">
        <v>129</v>
      </c>
    </row>
    <row r="202" s="2" customFormat="1" ht="34.8" customHeight="1">
      <c r="A202" s="40"/>
      <c r="B202" s="41"/>
      <c r="C202" s="206" t="s">
        <v>301</v>
      </c>
      <c r="D202" s="206" t="s">
        <v>131</v>
      </c>
      <c r="E202" s="207" t="s">
        <v>302</v>
      </c>
      <c r="F202" s="208" t="s">
        <v>303</v>
      </c>
      <c r="G202" s="209" t="s">
        <v>134</v>
      </c>
      <c r="H202" s="210">
        <v>905.77200000000005</v>
      </c>
      <c r="I202" s="211"/>
      <c r="J202" s="212">
        <f>ROUND(I202*H202,2)</f>
        <v>0</v>
      </c>
      <c r="K202" s="208" t="s">
        <v>135</v>
      </c>
      <c r="L202" s="46"/>
      <c r="M202" s="213" t="s">
        <v>19</v>
      </c>
      <c r="N202" s="214" t="s">
        <v>44</v>
      </c>
      <c r="O202" s="86"/>
      <c r="P202" s="215">
        <f>O202*H202</f>
        <v>0</v>
      </c>
      <c r="Q202" s="215">
        <v>0.0086</v>
      </c>
      <c r="R202" s="215">
        <f>Q202*H202</f>
        <v>7.7896392000000008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136</v>
      </c>
      <c r="AT202" s="217" t="s">
        <v>131</v>
      </c>
      <c r="AU202" s="217" t="s">
        <v>137</v>
      </c>
      <c r="AY202" s="19" t="s">
        <v>129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137</v>
      </c>
      <c r="BK202" s="218">
        <f>ROUND(I202*H202,2)</f>
        <v>0</v>
      </c>
      <c r="BL202" s="19" t="s">
        <v>136</v>
      </c>
      <c r="BM202" s="217" t="s">
        <v>304</v>
      </c>
    </row>
    <row r="203" s="2" customFormat="1">
      <c r="A203" s="40"/>
      <c r="B203" s="41"/>
      <c r="C203" s="42"/>
      <c r="D203" s="219" t="s">
        <v>139</v>
      </c>
      <c r="E203" s="42"/>
      <c r="F203" s="220" t="s">
        <v>305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139</v>
      </c>
      <c r="AU203" s="19" t="s">
        <v>137</v>
      </c>
    </row>
    <row r="204" s="14" customFormat="1">
      <c r="A204" s="14"/>
      <c r="B204" s="246"/>
      <c r="C204" s="247"/>
      <c r="D204" s="226" t="s">
        <v>141</v>
      </c>
      <c r="E204" s="248" t="s">
        <v>19</v>
      </c>
      <c r="F204" s="249" t="s">
        <v>306</v>
      </c>
      <c r="G204" s="247"/>
      <c r="H204" s="248" t="s">
        <v>19</v>
      </c>
      <c r="I204" s="250"/>
      <c r="J204" s="247"/>
      <c r="K204" s="247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141</v>
      </c>
      <c r="AU204" s="255" t="s">
        <v>137</v>
      </c>
      <c r="AV204" s="14" t="s">
        <v>80</v>
      </c>
      <c r="AW204" s="14" t="s">
        <v>33</v>
      </c>
      <c r="AX204" s="14" t="s">
        <v>72</v>
      </c>
      <c r="AY204" s="255" t="s">
        <v>129</v>
      </c>
    </row>
    <row r="205" s="13" customFormat="1">
      <c r="A205" s="13"/>
      <c r="B205" s="224"/>
      <c r="C205" s="225"/>
      <c r="D205" s="226" t="s">
        <v>141</v>
      </c>
      <c r="E205" s="227" t="s">
        <v>19</v>
      </c>
      <c r="F205" s="228" t="s">
        <v>307</v>
      </c>
      <c r="G205" s="225"/>
      <c r="H205" s="229">
        <v>409.03199999999998</v>
      </c>
      <c r="I205" s="230"/>
      <c r="J205" s="225"/>
      <c r="K205" s="225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141</v>
      </c>
      <c r="AU205" s="235" t="s">
        <v>137</v>
      </c>
      <c r="AV205" s="13" t="s">
        <v>137</v>
      </c>
      <c r="AW205" s="13" t="s">
        <v>33</v>
      </c>
      <c r="AX205" s="13" t="s">
        <v>72</v>
      </c>
      <c r="AY205" s="235" t="s">
        <v>129</v>
      </c>
    </row>
    <row r="206" s="14" customFormat="1">
      <c r="A206" s="14"/>
      <c r="B206" s="246"/>
      <c r="C206" s="247"/>
      <c r="D206" s="226" t="s">
        <v>141</v>
      </c>
      <c r="E206" s="248" t="s">
        <v>19</v>
      </c>
      <c r="F206" s="249" t="s">
        <v>308</v>
      </c>
      <c r="G206" s="247"/>
      <c r="H206" s="248" t="s">
        <v>19</v>
      </c>
      <c r="I206" s="250"/>
      <c r="J206" s="247"/>
      <c r="K206" s="247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141</v>
      </c>
      <c r="AU206" s="255" t="s">
        <v>137</v>
      </c>
      <c r="AV206" s="14" t="s">
        <v>80</v>
      </c>
      <c r="AW206" s="14" t="s">
        <v>33</v>
      </c>
      <c r="AX206" s="14" t="s">
        <v>72</v>
      </c>
      <c r="AY206" s="255" t="s">
        <v>129</v>
      </c>
    </row>
    <row r="207" s="13" customFormat="1">
      <c r="A207" s="13"/>
      <c r="B207" s="224"/>
      <c r="C207" s="225"/>
      <c r="D207" s="226" t="s">
        <v>141</v>
      </c>
      <c r="E207" s="227" t="s">
        <v>19</v>
      </c>
      <c r="F207" s="228" t="s">
        <v>309</v>
      </c>
      <c r="G207" s="225"/>
      <c r="H207" s="229">
        <v>-85.049999999999997</v>
      </c>
      <c r="I207" s="230"/>
      <c r="J207" s="225"/>
      <c r="K207" s="225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141</v>
      </c>
      <c r="AU207" s="235" t="s">
        <v>137</v>
      </c>
      <c r="AV207" s="13" t="s">
        <v>137</v>
      </c>
      <c r="AW207" s="13" t="s">
        <v>33</v>
      </c>
      <c r="AX207" s="13" t="s">
        <v>72</v>
      </c>
      <c r="AY207" s="235" t="s">
        <v>129</v>
      </c>
    </row>
    <row r="208" s="14" customFormat="1">
      <c r="A208" s="14"/>
      <c r="B208" s="246"/>
      <c r="C208" s="247"/>
      <c r="D208" s="226" t="s">
        <v>141</v>
      </c>
      <c r="E208" s="248" t="s">
        <v>19</v>
      </c>
      <c r="F208" s="249" t="s">
        <v>261</v>
      </c>
      <c r="G208" s="247"/>
      <c r="H208" s="248" t="s">
        <v>19</v>
      </c>
      <c r="I208" s="250"/>
      <c r="J208" s="247"/>
      <c r="K208" s="247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141</v>
      </c>
      <c r="AU208" s="255" t="s">
        <v>137</v>
      </c>
      <c r="AV208" s="14" t="s">
        <v>80</v>
      </c>
      <c r="AW208" s="14" t="s">
        <v>33</v>
      </c>
      <c r="AX208" s="14" t="s">
        <v>72</v>
      </c>
      <c r="AY208" s="255" t="s">
        <v>129</v>
      </c>
    </row>
    <row r="209" s="13" customFormat="1">
      <c r="A209" s="13"/>
      <c r="B209" s="224"/>
      <c r="C209" s="225"/>
      <c r="D209" s="226" t="s">
        <v>141</v>
      </c>
      <c r="E209" s="227" t="s">
        <v>19</v>
      </c>
      <c r="F209" s="228" t="s">
        <v>310</v>
      </c>
      <c r="G209" s="225"/>
      <c r="H209" s="229">
        <v>-86.700000000000003</v>
      </c>
      <c r="I209" s="230"/>
      <c r="J209" s="225"/>
      <c r="K209" s="225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141</v>
      </c>
      <c r="AU209" s="235" t="s">
        <v>137</v>
      </c>
      <c r="AV209" s="13" t="s">
        <v>137</v>
      </c>
      <c r="AW209" s="13" t="s">
        <v>33</v>
      </c>
      <c r="AX209" s="13" t="s">
        <v>72</v>
      </c>
      <c r="AY209" s="235" t="s">
        <v>129</v>
      </c>
    </row>
    <row r="210" s="14" customFormat="1">
      <c r="A210" s="14"/>
      <c r="B210" s="246"/>
      <c r="C210" s="247"/>
      <c r="D210" s="226" t="s">
        <v>141</v>
      </c>
      <c r="E210" s="248" t="s">
        <v>19</v>
      </c>
      <c r="F210" s="249" t="s">
        <v>311</v>
      </c>
      <c r="G210" s="247"/>
      <c r="H210" s="248" t="s">
        <v>19</v>
      </c>
      <c r="I210" s="250"/>
      <c r="J210" s="247"/>
      <c r="K210" s="247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141</v>
      </c>
      <c r="AU210" s="255" t="s">
        <v>137</v>
      </c>
      <c r="AV210" s="14" t="s">
        <v>80</v>
      </c>
      <c r="AW210" s="14" t="s">
        <v>33</v>
      </c>
      <c r="AX210" s="14" t="s">
        <v>72</v>
      </c>
      <c r="AY210" s="255" t="s">
        <v>129</v>
      </c>
    </row>
    <row r="211" s="13" customFormat="1">
      <c r="A211" s="13"/>
      <c r="B211" s="224"/>
      <c r="C211" s="225"/>
      <c r="D211" s="226" t="s">
        <v>141</v>
      </c>
      <c r="E211" s="227" t="s">
        <v>19</v>
      </c>
      <c r="F211" s="228" t="s">
        <v>312</v>
      </c>
      <c r="G211" s="225"/>
      <c r="H211" s="229">
        <v>476.10000000000002</v>
      </c>
      <c r="I211" s="230"/>
      <c r="J211" s="225"/>
      <c r="K211" s="225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141</v>
      </c>
      <c r="AU211" s="235" t="s">
        <v>137</v>
      </c>
      <c r="AV211" s="13" t="s">
        <v>137</v>
      </c>
      <c r="AW211" s="13" t="s">
        <v>33</v>
      </c>
      <c r="AX211" s="13" t="s">
        <v>72</v>
      </c>
      <c r="AY211" s="235" t="s">
        <v>129</v>
      </c>
    </row>
    <row r="212" s="14" customFormat="1">
      <c r="A212" s="14"/>
      <c r="B212" s="246"/>
      <c r="C212" s="247"/>
      <c r="D212" s="226" t="s">
        <v>141</v>
      </c>
      <c r="E212" s="248" t="s">
        <v>19</v>
      </c>
      <c r="F212" s="249" t="s">
        <v>313</v>
      </c>
      <c r="G212" s="247"/>
      <c r="H212" s="248" t="s">
        <v>19</v>
      </c>
      <c r="I212" s="250"/>
      <c r="J212" s="247"/>
      <c r="K212" s="247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141</v>
      </c>
      <c r="AU212" s="255" t="s">
        <v>137</v>
      </c>
      <c r="AV212" s="14" t="s">
        <v>80</v>
      </c>
      <c r="AW212" s="14" t="s">
        <v>33</v>
      </c>
      <c r="AX212" s="14" t="s">
        <v>72</v>
      </c>
      <c r="AY212" s="255" t="s">
        <v>129</v>
      </c>
    </row>
    <row r="213" s="13" customFormat="1">
      <c r="A213" s="13"/>
      <c r="B213" s="224"/>
      <c r="C213" s="225"/>
      <c r="D213" s="226" t="s">
        <v>141</v>
      </c>
      <c r="E213" s="227" t="s">
        <v>19</v>
      </c>
      <c r="F213" s="228" t="s">
        <v>314</v>
      </c>
      <c r="G213" s="225"/>
      <c r="H213" s="229">
        <v>91.079999999999998</v>
      </c>
      <c r="I213" s="230"/>
      <c r="J213" s="225"/>
      <c r="K213" s="225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141</v>
      </c>
      <c r="AU213" s="235" t="s">
        <v>137</v>
      </c>
      <c r="AV213" s="13" t="s">
        <v>137</v>
      </c>
      <c r="AW213" s="13" t="s">
        <v>33</v>
      </c>
      <c r="AX213" s="13" t="s">
        <v>72</v>
      </c>
      <c r="AY213" s="235" t="s">
        <v>129</v>
      </c>
    </row>
    <row r="214" s="14" customFormat="1">
      <c r="A214" s="14"/>
      <c r="B214" s="246"/>
      <c r="C214" s="247"/>
      <c r="D214" s="226" t="s">
        <v>141</v>
      </c>
      <c r="E214" s="248" t="s">
        <v>19</v>
      </c>
      <c r="F214" s="249" t="s">
        <v>261</v>
      </c>
      <c r="G214" s="247"/>
      <c r="H214" s="248" t="s">
        <v>19</v>
      </c>
      <c r="I214" s="250"/>
      <c r="J214" s="247"/>
      <c r="K214" s="247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141</v>
      </c>
      <c r="AU214" s="255" t="s">
        <v>137</v>
      </c>
      <c r="AV214" s="14" t="s">
        <v>80</v>
      </c>
      <c r="AW214" s="14" t="s">
        <v>33</v>
      </c>
      <c r="AX214" s="14" t="s">
        <v>72</v>
      </c>
      <c r="AY214" s="255" t="s">
        <v>129</v>
      </c>
    </row>
    <row r="215" s="13" customFormat="1">
      <c r="A215" s="13"/>
      <c r="B215" s="224"/>
      <c r="C215" s="225"/>
      <c r="D215" s="226" t="s">
        <v>141</v>
      </c>
      <c r="E215" s="227" t="s">
        <v>19</v>
      </c>
      <c r="F215" s="228" t="s">
        <v>315</v>
      </c>
      <c r="G215" s="225"/>
      <c r="H215" s="229">
        <v>101.31</v>
      </c>
      <c r="I215" s="230"/>
      <c r="J215" s="225"/>
      <c r="K215" s="225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141</v>
      </c>
      <c r="AU215" s="235" t="s">
        <v>137</v>
      </c>
      <c r="AV215" s="13" t="s">
        <v>137</v>
      </c>
      <c r="AW215" s="13" t="s">
        <v>33</v>
      </c>
      <c r="AX215" s="13" t="s">
        <v>72</v>
      </c>
      <c r="AY215" s="235" t="s">
        <v>129</v>
      </c>
    </row>
    <row r="216" s="15" customFormat="1">
      <c r="A216" s="15"/>
      <c r="B216" s="256"/>
      <c r="C216" s="257"/>
      <c r="D216" s="226" t="s">
        <v>141</v>
      </c>
      <c r="E216" s="258" t="s">
        <v>19</v>
      </c>
      <c r="F216" s="259" t="s">
        <v>181</v>
      </c>
      <c r="G216" s="257"/>
      <c r="H216" s="260">
        <v>905.77200000000005</v>
      </c>
      <c r="I216" s="261"/>
      <c r="J216" s="257"/>
      <c r="K216" s="257"/>
      <c r="L216" s="262"/>
      <c r="M216" s="263"/>
      <c r="N216" s="264"/>
      <c r="O216" s="264"/>
      <c r="P216" s="264"/>
      <c r="Q216" s="264"/>
      <c r="R216" s="264"/>
      <c r="S216" s="264"/>
      <c r="T216" s="26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6" t="s">
        <v>141</v>
      </c>
      <c r="AU216" s="266" t="s">
        <v>137</v>
      </c>
      <c r="AV216" s="15" t="s">
        <v>136</v>
      </c>
      <c r="AW216" s="15" t="s">
        <v>33</v>
      </c>
      <c r="AX216" s="15" t="s">
        <v>72</v>
      </c>
      <c r="AY216" s="266" t="s">
        <v>129</v>
      </c>
    </row>
    <row r="217" s="13" customFormat="1">
      <c r="A217" s="13"/>
      <c r="B217" s="224"/>
      <c r="C217" s="225"/>
      <c r="D217" s="226" t="s">
        <v>141</v>
      </c>
      <c r="E217" s="225"/>
      <c r="F217" s="228" t="s">
        <v>316</v>
      </c>
      <c r="G217" s="225"/>
      <c r="H217" s="229">
        <v>905.77200000000005</v>
      </c>
      <c r="I217" s="230"/>
      <c r="J217" s="225"/>
      <c r="K217" s="225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141</v>
      </c>
      <c r="AU217" s="235" t="s">
        <v>137</v>
      </c>
      <c r="AV217" s="13" t="s">
        <v>137</v>
      </c>
      <c r="AW217" s="13" t="s">
        <v>4</v>
      </c>
      <c r="AX217" s="13" t="s">
        <v>80</v>
      </c>
      <c r="AY217" s="235" t="s">
        <v>129</v>
      </c>
    </row>
    <row r="218" s="2" customFormat="1" ht="14.4" customHeight="1">
      <c r="A218" s="40"/>
      <c r="B218" s="41"/>
      <c r="C218" s="236" t="s">
        <v>317</v>
      </c>
      <c r="D218" s="236" t="s">
        <v>165</v>
      </c>
      <c r="E218" s="237" t="s">
        <v>318</v>
      </c>
      <c r="F218" s="238" t="s">
        <v>319</v>
      </c>
      <c r="G218" s="239" t="s">
        <v>134</v>
      </c>
      <c r="H218" s="240">
        <v>932.94500000000005</v>
      </c>
      <c r="I218" s="241"/>
      <c r="J218" s="242">
        <f>ROUND(I218*H218,2)</f>
        <v>0</v>
      </c>
      <c r="K218" s="238" t="s">
        <v>135</v>
      </c>
      <c r="L218" s="243"/>
      <c r="M218" s="244" t="s">
        <v>19</v>
      </c>
      <c r="N218" s="245" t="s">
        <v>44</v>
      </c>
      <c r="O218" s="86"/>
      <c r="P218" s="215">
        <f>O218*H218</f>
        <v>0</v>
      </c>
      <c r="Q218" s="215">
        <v>0.0020999999999999999</v>
      </c>
      <c r="R218" s="215">
        <f>Q218*H218</f>
        <v>1.9591844999999999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169</v>
      </c>
      <c r="AT218" s="217" t="s">
        <v>165</v>
      </c>
      <c r="AU218" s="217" t="s">
        <v>137</v>
      </c>
      <c r="AY218" s="19" t="s">
        <v>129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137</v>
      </c>
      <c r="BK218" s="218">
        <f>ROUND(I218*H218,2)</f>
        <v>0</v>
      </c>
      <c r="BL218" s="19" t="s">
        <v>136</v>
      </c>
      <c r="BM218" s="217" t="s">
        <v>320</v>
      </c>
    </row>
    <row r="219" s="13" customFormat="1">
      <c r="A219" s="13"/>
      <c r="B219" s="224"/>
      <c r="C219" s="225"/>
      <c r="D219" s="226" t="s">
        <v>141</v>
      </c>
      <c r="E219" s="225"/>
      <c r="F219" s="228" t="s">
        <v>321</v>
      </c>
      <c r="G219" s="225"/>
      <c r="H219" s="229">
        <v>932.94500000000005</v>
      </c>
      <c r="I219" s="230"/>
      <c r="J219" s="225"/>
      <c r="K219" s="225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141</v>
      </c>
      <c r="AU219" s="235" t="s">
        <v>137</v>
      </c>
      <c r="AV219" s="13" t="s">
        <v>137</v>
      </c>
      <c r="AW219" s="13" t="s">
        <v>4</v>
      </c>
      <c r="AX219" s="13" t="s">
        <v>80</v>
      </c>
      <c r="AY219" s="235" t="s">
        <v>129</v>
      </c>
    </row>
    <row r="220" s="2" customFormat="1" ht="22.2" customHeight="1">
      <c r="A220" s="40"/>
      <c r="B220" s="41"/>
      <c r="C220" s="206" t="s">
        <v>322</v>
      </c>
      <c r="D220" s="206" t="s">
        <v>131</v>
      </c>
      <c r="E220" s="207" t="s">
        <v>323</v>
      </c>
      <c r="F220" s="208" t="s">
        <v>324</v>
      </c>
      <c r="G220" s="209" t="s">
        <v>208</v>
      </c>
      <c r="H220" s="210">
        <v>311</v>
      </c>
      <c r="I220" s="211"/>
      <c r="J220" s="212">
        <f>ROUND(I220*H220,2)</f>
        <v>0</v>
      </c>
      <c r="K220" s="208" t="s">
        <v>135</v>
      </c>
      <c r="L220" s="46"/>
      <c r="M220" s="213" t="s">
        <v>19</v>
      </c>
      <c r="N220" s="214" t="s">
        <v>44</v>
      </c>
      <c r="O220" s="86"/>
      <c r="P220" s="215">
        <f>O220*H220</f>
        <v>0</v>
      </c>
      <c r="Q220" s="215">
        <v>0.0033899999999999998</v>
      </c>
      <c r="R220" s="215">
        <f>Q220*H220</f>
        <v>1.05429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136</v>
      </c>
      <c r="AT220" s="217" t="s">
        <v>131</v>
      </c>
      <c r="AU220" s="217" t="s">
        <v>137</v>
      </c>
      <c r="AY220" s="19" t="s">
        <v>129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137</v>
      </c>
      <c r="BK220" s="218">
        <f>ROUND(I220*H220,2)</f>
        <v>0</v>
      </c>
      <c r="BL220" s="19" t="s">
        <v>136</v>
      </c>
      <c r="BM220" s="217" t="s">
        <v>325</v>
      </c>
    </row>
    <row r="221" s="2" customFormat="1">
      <c r="A221" s="40"/>
      <c r="B221" s="41"/>
      <c r="C221" s="42"/>
      <c r="D221" s="219" t="s">
        <v>139</v>
      </c>
      <c r="E221" s="42"/>
      <c r="F221" s="220" t="s">
        <v>326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139</v>
      </c>
      <c r="AU221" s="19" t="s">
        <v>137</v>
      </c>
    </row>
    <row r="222" s="13" customFormat="1">
      <c r="A222" s="13"/>
      <c r="B222" s="224"/>
      <c r="C222" s="225"/>
      <c r="D222" s="226" t="s">
        <v>141</v>
      </c>
      <c r="E222" s="227" t="s">
        <v>19</v>
      </c>
      <c r="F222" s="228" t="s">
        <v>327</v>
      </c>
      <c r="G222" s="225"/>
      <c r="H222" s="229">
        <v>127</v>
      </c>
      <c r="I222" s="230"/>
      <c r="J222" s="225"/>
      <c r="K222" s="225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141</v>
      </c>
      <c r="AU222" s="235" t="s">
        <v>137</v>
      </c>
      <c r="AV222" s="13" t="s">
        <v>137</v>
      </c>
      <c r="AW222" s="13" t="s">
        <v>33</v>
      </c>
      <c r="AX222" s="13" t="s">
        <v>72</v>
      </c>
      <c r="AY222" s="235" t="s">
        <v>129</v>
      </c>
    </row>
    <row r="223" s="13" customFormat="1">
      <c r="A223" s="13"/>
      <c r="B223" s="224"/>
      <c r="C223" s="225"/>
      <c r="D223" s="226" t="s">
        <v>141</v>
      </c>
      <c r="E223" s="227" t="s">
        <v>19</v>
      </c>
      <c r="F223" s="228" t="s">
        <v>328</v>
      </c>
      <c r="G223" s="225"/>
      <c r="H223" s="229">
        <v>184</v>
      </c>
      <c r="I223" s="230"/>
      <c r="J223" s="225"/>
      <c r="K223" s="225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141</v>
      </c>
      <c r="AU223" s="235" t="s">
        <v>137</v>
      </c>
      <c r="AV223" s="13" t="s">
        <v>137</v>
      </c>
      <c r="AW223" s="13" t="s">
        <v>33</v>
      </c>
      <c r="AX223" s="13" t="s">
        <v>72</v>
      </c>
      <c r="AY223" s="235" t="s">
        <v>129</v>
      </c>
    </row>
    <row r="224" s="15" customFormat="1">
      <c r="A224" s="15"/>
      <c r="B224" s="256"/>
      <c r="C224" s="257"/>
      <c r="D224" s="226" t="s">
        <v>141</v>
      </c>
      <c r="E224" s="258" t="s">
        <v>19</v>
      </c>
      <c r="F224" s="259" t="s">
        <v>181</v>
      </c>
      <c r="G224" s="257"/>
      <c r="H224" s="260">
        <v>311</v>
      </c>
      <c r="I224" s="261"/>
      <c r="J224" s="257"/>
      <c r="K224" s="257"/>
      <c r="L224" s="262"/>
      <c r="M224" s="263"/>
      <c r="N224" s="264"/>
      <c r="O224" s="264"/>
      <c r="P224" s="264"/>
      <c r="Q224" s="264"/>
      <c r="R224" s="264"/>
      <c r="S224" s="264"/>
      <c r="T224" s="26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6" t="s">
        <v>141</v>
      </c>
      <c r="AU224" s="266" t="s">
        <v>137</v>
      </c>
      <c r="AV224" s="15" t="s">
        <v>136</v>
      </c>
      <c r="AW224" s="15" t="s">
        <v>33</v>
      </c>
      <c r="AX224" s="15" t="s">
        <v>80</v>
      </c>
      <c r="AY224" s="266" t="s">
        <v>129</v>
      </c>
    </row>
    <row r="225" s="2" customFormat="1" ht="14.4" customHeight="1">
      <c r="A225" s="40"/>
      <c r="B225" s="41"/>
      <c r="C225" s="236" t="s">
        <v>329</v>
      </c>
      <c r="D225" s="236" t="s">
        <v>165</v>
      </c>
      <c r="E225" s="237" t="s">
        <v>330</v>
      </c>
      <c r="F225" s="238" t="s">
        <v>331</v>
      </c>
      <c r="G225" s="239" t="s">
        <v>134</v>
      </c>
      <c r="H225" s="240">
        <v>164.83000000000001</v>
      </c>
      <c r="I225" s="241"/>
      <c r="J225" s="242">
        <f>ROUND(I225*H225,2)</f>
        <v>0</v>
      </c>
      <c r="K225" s="238" t="s">
        <v>135</v>
      </c>
      <c r="L225" s="243"/>
      <c r="M225" s="244" t="s">
        <v>19</v>
      </c>
      <c r="N225" s="245" t="s">
        <v>44</v>
      </c>
      <c r="O225" s="86"/>
      <c r="P225" s="215">
        <f>O225*H225</f>
        <v>0</v>
      </c>
      <c r="Q225" s="215">
        <v>0.00040000000000000002</v>
      </c>
      <c r="R225" s="215">
        <f>Q225*H225</f>
        <v>0.065932000000000004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169</v>
      </c>
      <c r="AT225" s="217" t="s">
        <v>165</v>
      </c>
      <c r="AU225" s="217" t="s">
        <v>137</v>
      </c>
      <c r="AY225" s="19" t="s">
        <v>129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137</v>
      </c>
      <c r="BK225" s="218">
        <f>ROUND(I225*H225,2)</f>
        <v>0</v>
      </c>
      <c r="BL225" s="19" t="s">
        <v>136</v>
      </c>
      <c r="BM225" s="217" t="s">
        <v>332</v>
      </c>
    </row>
    <row r="226" s="13" customFormat="1">
      <c r="A226" s="13"/>
      <c r="B226" s="224"/>
      <c r="C226" s="225"/>
      <c r="D226" s="226" t="s">
        <v>141</v>
      </c>
      <c r="E226" s="227" t="s">
        <v>19</v>
      </c>
      <c r="F226" s="228" t="s">
        <v>333</v>
      </c>
      <c r="G226" s="225"/>
      <c r="H226" s="229">
        <v>164.83000000000001</v>
      </c>
      <c r="I226" s="230"/>
      <c r="J226" s="225"/>
      <c r="K226" s="225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141</v>
      </c>
      <c r="AU226" s="235" t="s">
        <v>137</v>
      </c>
      <c r="AV226" s="13" t="s">
        <v>137</v>
      </c>
      <c r="AW226" s="13" t="s">
        <v>33</v>
      </c>
      <c r="AX226" s="13" t="s">
        <v>80</v>
      </c>
      <c r="AY226" s="235" t="s">
        <v>129</v>
      </c>
    </row>
    <row r="227" s="2" customFormat="1" ht="34.8" customHeight="1">
      <c r="A227" s="40"/>
      <c r="B227" s="41"/>
      <c r="C227" s="206" t="s">
        <v>334</v>
      </c>
      <c r="D227" s="206" t="s">
        <v>131</v>
      </c>
      <c r="E227" s="207" t="s">
        <v>335</v>
      </c>
      <c r="F227" s="208" t="s">
        <v>336</v>
      </c>
      <c r="G227" s="209" t="s">
        <v>134</v>
      </c>
      <c r="H227" s="210">
        <v>91.079999999999998</v>
      </c>
      <c r="I227" s="211"/>
      <c r="J227" s="212">
        <f>ROUND(I227*H227,2)</f>
        <v>0</v>
      </c>
      <c r="K227" s="208" t="s">
        <v>135</v>
      </c>
      <c r="L227" s="46"/>
      <c r="M227" s="213" t="s">
        <v>19</v>
      </c>
      <c r="N227" s="214" t="s">
        <v>44</v>
      </c>
      <c r="O227" s="86"/>
      <c r="P227" s="215">
        <f>O227*H227</f>
        <v>0</v>
      </c>
      <c r="Q227" s="215">
        <v>0.013350000000000001</v>
      </c>
      <c r="R227" s="215">
        <f>Q227*H227</f>
        <v>1.2159180000000001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136</v>
      </c>
      <c r="AT227" s="217" t="s">
        <v>131</v>
      </c>
      <c r="AU227" s="217" t="s">
        <v>137</v>
      </c>
      <c r="AY227" s="19" t="s">
        <v>129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137</v>
      </c>
      <c r="BK227" s="218">
        <f>ROUND(I227*H227,2)</f>
        <v>0</v>
      </c>
      <c r="BL227" s="19" t="s">
        <v>136</v>
      </c>
      <c r="BM227" s="217" t="s">
        <v>337</v>
      </c>
    </row>
    <row r="228" s="2" customFormat="1">
      <c r="A228" s="40"/>
      <c r="B228" s="41"/>
      <c r="C228" s="42"/>
      <c r="D228" s="219" t="s">
        <v>139</v>
      </c>
      <c r="E228" s="42"/>
      <c r="F228" s="220" t="s">
        <v>338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139</v>
      </c>
      <c r="AU228" s="19" t="s">
        <v>137</v>
      </c>
    </row>
    <row r="229" s="14" customFormat="1">
      <c r="A229" s="14"/>
      <c r="B229" s="246"/>
      <c r="C229" s="247"/>
      <c r="D229" s="226" t="s">
        <v>141</v>
      </c>
      <c r="E229" s="248" t="s">
        <v>19</v>
      </c>
      <c r="F229" s="249" t="s">
        <v>313</v>
      </c>
      <c r="G229" s="247"/>
      <c r="H229" s="248" t="s">
        <v>19</v>
      </c>
      <c r="I229" s="250"/>
      <c r="J229" s="247"/>
      <c r="K229" s="247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141</v>
      </c>
      <c r="AU229" s="255" t="s">
        <v>137</v>
      </c>
      <c r="AV229" s="14" t="s">
        <v>80</v>
      </c>
      <c r="AW229" s="14" t="s">
        <v>33</v>
      </c>
      <c r="AX229" s="14" t="s">
        <v>72</v>
      </c>
      <c r="AY229" s="255" t="s">
        <v>129</v>
      </c>
    </row>
    <row r="230" s="13" customFormat="1">
      <c r="A230" s="13"/>
      <c r="B230" s="224"/>
      <c r="C230" s="225"/>
      <c r="D230" s="226" t="s">
        <v>141</v>
      </c>
      <c r="E230" s="227" t="s">
        <v>19</v>
      </c>
      <c r="F230" s="228" t="s">
        <v>314</v>
      </c>
      <c r="G230" s="225"/>
      <c r="H230" s="229">
        <v>91.079999999999998</v>
      </c>
      <c r="I230" s="230"/>
      <c r="J230" s="225"/>
      <c r="K230" s="225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141</v>
      </c>
      <c r="AU230" s="235" t="s">
        <v>137</v>
      </c>
      <c r="AV230" s="13" t="s">
        <v>137</v>
      </c>
      <c r="AW230" s="13" t="s">
        <v>33</v>
      </c>
      <c r="AX230" s="13" t="s">
        <v>80</v>
      </c>
      <c r="AY230" s="235" t="s">
        <v>129</v>
      </c>
    </row>
    <row r="231" s="2" customFormat="1" ht="14.4" customHeight="1">
      <c r="A231" s="40"/>
      <c r="B231" s="41"/>
      <c r="C231" s="236" t="s">
        <v>339</v>
      </c>
      <c r="D231" s="236" t="s">
        <v>165</v>
      </c>
      <c r="E231" s="237" t="s">
        <v>340</v>
      </c>
      <c r="F231" s="238" t="s">
        <v>341</v>
      </c>
      <c r="G231" s="239" t="s">
        <v>134</v>
      </c>
      <c r="H231" s="240">
        <v>95.634</v>
      </c>
      <c r="I231" s="241"/>
      <c r="J231" s="242">
        <f>ROUND(I231*H231,2)</f>
        <v>0</v>
      </c>
      <c r="K231" s="238" t="s">
        <v>135</v>
      </c>
      <c r="L231" s="243"/>
      <c r="M231" s="244" t="s">
        <v>19</v>
      </c>
      <c r="N231" s="245" t="s">
        <v>44</v>
      </c>
      <c r="O231" s="86"/>
      <c r="P231" s="215">
        <f>O231*H231</f>
        <v>0</v>
      </c>
      <c r="Q231" s="215">
        <v>0.0023999999999999998</v>
      </c>
      <c r="R231" s="215">
        <f>Q231*H231</f>
        <v>0.22952159999999999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169</v>
      </c>
      <c r="AT231" s="217" t="s">
        <v>165</v>
      </c>
      <c r="AU231" s="217" t="s">
        <v>137</v>
      </c>
      <c r="AY231" s="19" t="s">
        <v>129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137</v>
      </c>
      <c r="BK231" s="218">
        <f>ROUND(I231*H231,2)</f>
        <v>0</v>
      </c>
      <c r="BL231" s="19" t="s">
        <v>136</v>
      </c>
      <c r="BM231" s="217" t="s">
        <v>342</v>
      </c>
    </row>
    <row r="232" s="13" customFormat="1">
      <c r="A232" s="13"/>
      <c r="B232" s="224"/>
      <c r="C232" s="225"/>
      <c r="D232" s="226" t="s">
        <v>141</v>
      </c>
      <c r="E232" s="225"/>
      <c r="F232" s="228" t="s">
        <v>343</v>
      </c>
      <c r="G232" s="225"/>
      <c r="H232" s="229">
        <v>95.634</v>
      </c>
      <c r="I232" s="230"/>
      <c r="J232" s="225"/>
      <c r="K232" s="225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141</v>
      </c>
      <c r="AU232" s="235" t="s">
        <v>137</v>
      </c>
      <c r="AV232" s="13" t="s">
        <v>137</v>
      </c>
      <c r="AW232" s="13" t="s">
        <v>4</v>
      </c>
      <c r="AX232" s="13" t="s">
        <v>80</v>
      </c>
      <c r="AY232" s="235" t="s">
        <v>129</v>
      </c>
    </row>
    <row r="233" s="2" customFormat="1" ht="14.4" customHeight="1">
      <c r="A233" s="40"/>
      <c r="B233" s="41"/>
      <c r="C233" s="206" t="s">
        <v>344</v>
      </c>
      <c r="D233" s="206" t="s">
        <v>131</v>
      </c>
      <c r="E233" s="207" t="s">
        <v>345</v>
      </c>
      <c r="F233" s="208" t="s">
        <v>346</v>
      </c>
      <c r="G233" s="209" t="s">
        <v>208</v>
      </c>
      <c r="H233" s="210">
        <v>53</v>
      </c>
      <c r="I233" s="211"/>
      <c r="J233" s="212">
        <f>ROUND(I233*H233,2)</f>
        <v>0</v>
      </c>
      <c r="K233" s="208" t="s">
        <v>135</v>
      </c>
      <c r="L233" s="46"/>
      <c r="M233" s="213" t="s">
        <v>19</v>
      </c>
      <c r="N233" s="214" t="s">
        <v>44</v>
      </c>
      <c r="O233" s="86"/>
      <c r="P233" s="215">
        <f>O233*H233</f>
        <v>0</v>
      </c>
      <c r="Q233" s="215">
        <v>0.00010000000000000001</v>
      </c>
      <c r="R233" s="215">
        <f>Q233*H233</f>
        <v>0.0053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136</v>
      </c>
      <c r="AT233" s="217" t="s">
        <v>131</v>
      </c>
      <c r="AU233" s="217" t="s">
        <v>137</v>
      </c>
      <c r="AY233" s="19" t="s">
        <v>129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137</v>
      </c>
      <c r="BK233" s="218">
        <f>ROUND(I233*H233,2)</f>
        <v>0</v>
      </c>
      <c r="BL233" s="19" t="s">
        <v>136</v>
      </c>
      <c r="BM233" s="217" t="s">
        <v>347</v>
      </c>
    </row>
    <row r="234" s="2" customFormat="1">
      <c r="A234" s="40"/>
      <c r="B234" s="41"/>
      <c r="C234" s="42"/>
      <c r="D234" s="219" t="s">
        <v>139</v>
      </c>
      <c r="E234" s="42"/>
      <c r="F234" s="220" t="s">
        <v>348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139</v>
      </c>
      <c r="AU234" s="19" t="s">
        <v>137</v>
      </c>
    </row>
    <row r="235" s="2" customFormat="1" ht="14.4" customHeight="1">
      <c r="A235" s="40"/>
      <c r="B235" s="41"/>
      <c r="C235" s="236" t="s">
        <v>349</v>
      </c>
      <c r="D235" s="236" t="s">
        <v>165</v>
      </c>
      <c r="E235" s="237" t="s">
        <v>350</v>
      </c>
      <c r="F235" s="238" t="s">
        <v>351</v>
      </c>
      <c r="G235" s="239" t="s">
        <v>208</v>
      </c>
      <c r="H235" s="240">
        <v>53</v>
      </c>
      <c r="I235" s="241"/>
      <c r="J235" s="242">
        <f>ROUND(I235*H235,2)</f>
        <v>0</v>
      </c>
      <c r="K235" s="238" t="s">
        <v>135</v>
      </c>
      <c r="L235" s="243"/>
      <c r="M235" s="244" t="s">
        <v>19</v>
      </c>
      <c r="N235" s="245" t="s">
        <v>44</v>
      </c>
      <c r="O235" s="86"/>
      <c r="P235" s="215">
        <f>O235*H235</f>
        <v>0</v>
      </c>
      <c r="Q235" s="215">
        <v>0.00055999999999999995</v>
      </c>
      <c r="R235" s="215">
        <f>Q235*H235</f>
        <v>0.029679999999999998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169</v>
      </c>
      <c r="AT235" s="217" t="s">
        <v>165</v>
      </c>
      <c r="AU235" s="217" t="s">
        <v>137</v>
      </c>
      <c r="AY235" s="19" t="s">
        <v>129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137</v>
      </c>
      <c r="BK235" s="218">
        <f>ROUND(I235*H235,2)</f>
        <v>0</v>
      </c>
      <c r="BL235" s="19" t="s">
        <v>136</v>
      </c>
      <c r="BM235" s="217" t="s">
        <v>352</v>
      </c>
    </row>
    <row r="236" s="2" customFormat="1" ht="14.4" customHeight="1">
      <c r="A236" s="40"/>
      <c r="B236" s="41"/>
      <c r="C236" s="206" t="s">
        <v>353</v>
      </c>
      <c r="D236" s="206" t="s">
        <v>131</v>
      </c>
      <c r="E236" s="207" t="s">
        <v>354</v>
      </c>
      <c r="F236" s="208" t="s">
        <v>355</v>
      </c>
      <c r="G236" s="209" t="s">
        <v>208</v>
      </c>
      <c r="H236" s="210">
        <v>1017.2000000000001</v>
      </c>
      <c r="I236" s="211"/>
      <c r="J236" s="212">
        <f>ROUND(I236*H236,2)</f>
        <v>0</v>
      </c>
      <c r="K236" s="208" t="s">
        <v>135</v>
      </c>
      <c r="L236" s="46"/>
      <c r="M236" s="213" t="s">
        <v>19</v>
      </c>
      <c r="N236" s="214" t="s">
        <v>44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136</v>
      </c>
      <c r="AT236" s="217" t="s">
        <v>131</v>
      </c>
      <c r="AU236" s="217" t="s">
        <v>137</v>
      </c>
      <c r="AY236" s="19" t="s">
        <v>129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137</v>
      </c>
      <c r="BK236" s="218">
        <f>ROUND(I236*H236,2)</f>
        <v>0</v>
      </c>
      <c r="BL236" s="19" t="s">
        <v>136</v>
      </c>
      <c r="BM236" s="217" t="s">
        <v>356</v>
      </c>
    </row>
    <row r="237" s="2" customFormat="1">
      <c r="A237" s="40"/>
      <c r="B237" s="41"/>
      <c r="C237" s="42"/>
      <c r="D237" s="219" t="s">
        <v>139</v>
      </c>
      <c r="E237" s="42"/>
      <c r="F237" s="220" t="s">
        <v>357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139</v>
      </c>
      <c r="AU237" s="19" t="s">
        <v>137</v>
      </c>
    </row>
    <row r="238" s="2" customFormat="1" ht="14.4" customHeight="1">
      <c r="A238" s="40"/>
      <c r="B238" s="41"/>
      <c r="C238" s="236" t="s">
        <v>358</v>
      </c>
      <c r="D238" s="236" t="s">
        <v>165</v>
      </c>
      <c r="E238" s="237" t="s">
        <v>359</v>
      </c>
      <c r="F238" s="238" t="s">
        <v>360</v>
      </c>
      <c r="G238" s="239" t="s">
        <v>208</v>
      </c>
      <c r="H238" s="240">
        <v>311</v>
      </c>
      <c r="I238" s="241"/>
      <c r="J238" s="242">
        <f>ROUND(I238*H238,2)</f>
        <v>0</v>
      </c>
      <c r="K238" s="238" t="s">
        <v>135</v>
      </c>
      <c r="L238" s="243"/>
      <c r="M238" s="244" t="s">
        <v>19</v>
      </c>
      <c r="N238" s="245" t="s">
        <v>44</v>
      </c>
      <c r="O238" s="86"/>
      <c r="P238" s="215">
        <f>O238*H238</f>
        <v>0</v>
      </c>
      <c r="Q238" s="215">
        <v>4.0000000000000003E-05</v>
      </c>
      <c r="R238" s="215">
        <f>Q238*H238</f>
        <v>0.012440000000000001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169</v>
      </c>
      <c r="AT238" s="217" t="s">
        <v>165</v>
      </c>
      <c r="AU238" s="217" t="s">
        <v>137</v>
      </c>
      <c r="AY238" s="19" t="s">
        <v>129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137</v>
      </c>
      <c r="BK238" s="218">
        <f>ROUND(I238*H238,2)</f>
        <v>0</v>
      </c>
      <c r="BL238" s="19" t="s">
        <v>136</v>
      </c>
      <c r="BM238" s="217" t="s">
        <v>361</v>
      </c>
    </row>
    <row r="239" s="2" customFormat="1" ht="14.4" customHeight="1">
      <c r="A239" s="40"/>
      <c r="B239" s="41"/>
      <c r="C239" s="236" t="s">
        <v>362</v>
      </c>
      <c r="D239" s="236" t="s">
        <v>165</v>
      </c>
      <c r="E239" s="237" t="s">
        <v>363</v>
      </c>
      <c r="F239" s="238" t="s">
        <v>364</v>
      </c>
      <c r="G239" s="239" t="s">
        <v>208</v>
      </c>
      <c r="H239" s="240">
        <v>85</v>
      </c>
      <c r="I239" s="241"/>
      <c r="J239" s="242">
        <f>ROUND(I239*H239,2)</f>
        <v>0</v>
      </c>
      <c r="K239" s="238" t="s">
        <v>135</v>
      </c>
      <c r="L239" s="243"/>
      <c r="M239" s="244" t="s">
        <v>19</v>
      </c>
      <c r="N239" s="245" t="s">
        <v>44</v>
      </c>
      <c r="O239" s="86"/>
      <c r="P239" s="215">
        <f>O239*H239</f>
        <v>0</v>
      </c>
      <c r="Q239" s="215">
        <v>0.00012</v>
      </c>
      <c r="R239" s="215">
        <f>Q239*H239</f>
        <v>0.010200000000000001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169</v>
      </c>
      <c r="AT239" s="217" t="s">
        <v>165</v>
      </c>
      <c r="AU239" s="217" t="s">
        <v>137</v>
      </c>
      <c r="AY239" s="19" t="s">
        <v>129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137</v>
      </c>
      <c r="BK239" s="218">
        <f>ROUND(I239*H239,2)</f>
        <v>0</v>
      </c>
      <c r="BL239" s="19" t="s">
        <v>136</v>
      </c>
      <c r="BM239" s="217" t="s">
        <v>365</v>
      </c>
    </row>
    <row r="240" s="2" customFormat="1" ht="14.4" customHeight="1">
      <c r="A240" s="40"/>
      <c r="B240" s="41"/>
      <c r="C240" s="236" t="s">
        <v>366</v>
      </c>
      <c r="D240" s="236" t="s">
        <v>165</v>
      </c>
      <c r="E240" s="237" t="s">
        <v>367</v>
      </c>
      <c r="F240" s="238" t="s">
        <v>368</v>
      </c>
      <c r="G240" s="239" t="s">
        <v>208</v>
      </c>
      <c r="H240" s="240">
        <v>276.60000000000002</v>
      </c>
      <c r="I240" s="241"/>
      <c r="J240" s="242">
        <f>ROUND(I240*H240,2)</f>
        <v>0</v>
      </c>
      <c r="K240" s="238" t="s">
        <v>135</v>
      </c>
      <c r="L240" s="243"/>
      <c r="M240" s="244" t="s">
        <v>19</v>
      </c>
      <c r="N240" s="245" t="s">
        <v>44</v>
      </c>
      <c r="O240" s="86"/>
      <c r="P240" s="215">
        <f>O240*H240</f>
        <v>0</v>
      </c>
      <c r="Q240" s="215">
        <v>0.00029999999999999997</v>
      </c>
      <c r="R240" s="215">
        <f>Q240*H240</f>
        <v>0.082979999999999998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169</v>
      </c>
      <c r="AT240" s="217" t="s">
        <v>165</v>
      </c>
      <c r="AU240" s="217" t="s">
        <v>137</v>
      </c>
      <c r="AY240" s="19" t="s">
        <v>129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137</v>
      </c>
      <c r="BK240" s="218">
        <f>ROUND(I240*H240,2)</f>
        <v>0</v>
      </c>
      <c r="BL240" s="19" t="s">
        <v>136</v>
      </c>
      <c r="BM240" s="217" t="s">
        <v>369</v>
      </c>
    </row>
    <row r="241" s="13" customFormat="1">
      <c r="A241" s="13"/>
      <c r="B241" s="224"/>
      <c r="C241" s="225"/>
      <c r="D241" s="226" t="s">
        <v>141</v>
      </c>
      <c r="E241" s="227" t="s">
        <v>19</v>
      </c>
      <c r="F241" s="228" t="s">
        <v>370</v>
      </c>
      <c r="G241" s="225"/>
      <c r="H241" s="229">
        <v>111</v>
      </c>
      <c r="I241" s="230"/>
      <c r="J241" s="225"/>
      <c r="K241" s="225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141</v>
      </c>
      <c r="AU241" s="235" t="s">
        <v>137</v>
      </c>
      <c r="AV241" s="13" t="s">
        <v>137</v>
      </c>
      <c r="AW241" s="13" t="s">
        <v>33</v>
      </c>
      <c r="AX241" s="13" t="s">
        <v>72</v>
      </c>
      <c r="AY241" s="235" t="s">
        <v>129</v>
      </c>
    </row>
    <row r="242" s="13" customFormat="1">
      <c r="A242" s="13"/>
      <c r="B242" s="224"/>
      <c r="C242" s="225"/>
      <c r="D242" s="226" t="s">
        <v>141</v>
      </c>
      <c r="E242" s="227" t="s">
        <v>19</v>
      </c>
      <c r="F242" s="228" t="s">
        <v>371</v>
      </c>
      <c r="G242" s="225"/>
      <c r="H242" s="229">
        <v>165.59999999999999</v>
      </c>
      <c r="I242" s="230"/>
      <c r="J242" s="225"/>
      <c r="K242" s="225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141</v>
      </c>
      <c r="AU242" s="235" t="s">
        <v>137</v>
      </c>
      <c r="AV242" s="13" t="s">
        <v>137</v>
      </c>
      <c r="AW242" s="13" t="s">
        <v>33</v>
      </c>
      <c r="AX242" s="13" t="s">
        <v>72</v>
      </c>
      <c r="AY242" s="235" t="s">
        <v>129</v>
      </c>
    </row>
    <row r="243" s="15" customFormat="1">
      <c r="A243" s="15"/>
      <c r="B243" s="256"/>
      <c r="C243" s="257"/>
      <c r="D243" s="226" t="s">
        <v>141</v>
      </c>
      <c r="E243" s="258" t="s">
        <v>19</v>
      </c>
      <c r="F243" s="259" t="s">
        <v>181</v>
      </c>
      <c r="G243" s="257"/>
      <c r="H243" s="260">
        <v>276.60000000000002</v>
      </c>
      <c r="I243" s="261"/>
      <c r="J243" s="257"/>
      <c r="K243" s="257"/>
      <c r="L243" s="262"/>
      <c r="M243" s="263"/>
      <c r="N243" s="264"/>
      <c r="O243" s="264"/>
      <c r="P243" s="264"/>
      <c r="Q243" s="264"/>
      <c r="R243" s="264"/>
      <c r="S243" s="264"/>
      <c r="T243" s="26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6" t="s">
        <v>141</v>
      </c>
      <c r="AU243" s="266" t="s">
        <v>137</v>
      </c>
      <c r="AV243" s="15" t="s">
        <v>136</v>
      </c>
      <c r="AW243" s="15" t="s">
        <v>33</v>
      </c>
      <c r="AX243" s="15" t="s">
        <v>80</v>
      </c>
      <c r="AY243" s="266" t="s">
        <v>129</v>
      </c>
    </row>
    <row r="244" s="2" customFormat="1" ht="14.4" customHeight="1">
      <c r="A244" s="40"/>
      <c r="B244" s="41"/>
      <c r="C244" s="236" t="s">
        <v>372</v>
      </c>
      <c r="D244" s="236" t="s">
        <v>165</v>
      </c>
      <c r="E244" s="237" t="s">
        <v>373</v>
      </c>
      <c r="F244" s="238" t="s">
        <v>374</v>
      </c>
      <c r="G244" s="239" t="s">
        <v>208</v>
      </c>
      <c r="H244" s="240">
        <v>68</v>
      </c>
      <c r="I244" s="241"/>
      <c r="J244" s="242">
        <f>ROUND(I244*H244,2)</f>
        <v>0</v>
      </c>
      <c r="K244" s="238" t="s">
        <v>135</v>
      </c>
      <c r="L244" s="243"/>
      <c r="M244" s="244" t="s">
        <v>19</v>
      </c>
      <c r="N244" s="245" t="s">
        <v>44</v>
      </c>
      <c r="O244" s="86"/>
      <c r="P244" s="215">
        <f>O244*H244</f>
        <v>0</v>
      </c>
      <c r="Q244" s="215">
        <v>2.0000000000000002E-05</v>
      </c>
      <c r="R244" s="215">
        <f>Q244*H244</f>
        <v>0.0013600000000000001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169</v>
      </c>
      <c r="AT244" s="217" t="s">
        <v>165</v>
      </c>
      <c r="AU244" s="217" t="s">
        <v>137</v>
      </c>
      <c r="AY244" s="19" t="s">
        <v>129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137</v>
      </c>
      <c r="BK244" s="218">
        <f>ROUND(I244*H244,2)</f>
        <v>0</v>
      </c>
      <c r="BL244" s="19" t="s">
        <v>136</v>
      </c>
      <c r="BM244" s="217" t="s">
        <v>375</v>
      </c>
    </row>
    <row r="245" s="2" customFormat="1" ht="14.4" customHeight="1">
      <c r="A245" s="40"/>
      <c r="B245" s="41"/>
      <c r="C245" s="236" t="s">
        <v>376</v>
      </c>
      <c r="D245" s="236" t="s">
        <v>165</v>
      </c>
      <c r="E245" s="237" t="s">
        <v>377</v>
      </c>
      <c r="F245" s="238" t="s">
        <v>378</v>
      </c>
      <c r="G245" s="239" t="s">
        <v>208</v>
      </c>
      <c r="H245" s="240">
        <v>276.60000000000002</v>
      </c>
      <c r="I245" s="241"/>
      <c r="J245" s="242">
        <f>ROUND(I245*H245,2)</f>
        <v>0</v>
      </c>
      <c r="K245" s="238" t="s">
        <v>135</v>
      </c>
      <c r="L245" s="243"/>
      <c r="M245" s="244" t="s">
        <v>19</v>
      </c>
      <c r="N245" s="245" t="s">
        <v>44</v>
      </c>
      <c r="O245" s="86"/>
      <c r="P245" s="215">
        <f>O245*H245</f>
        <v>0</v>
      </c>
      <c r="Q245" s="215">
        <v>0.00020000000000000001</v>
      </c>
      <c r="R245" s="215">
        <f>Q245*H245</f>
        <v>0.055320000000000008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169</v>
      </c>
      <c r="AT245" s="217" t="s">
        <v>165</v>
      </c>
      <c r="AU245" s="217" t="s">
        <v>137</v>
      </c>
      <c r="AY245" s="19" t="s">
        <v>129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137</v>
      </c>
      <c r="BK245" s="218">
        <f>ROUND(I245*H245,2)</f>
        <v>0</v>
      </c>
      <c r="BL245" s="19" t="s">
        <v>136</v>
      </c>
      <c r="BM245" s="217" t="s">
        <v>379</v>
      </c>
    </row>
    <row r="246" s="2" customFormat="1" ht="19.8" customHeight="1">
      <c r="A246" s="40"/>
      <c r="B246" s="41"/>
      <c r="C246" s="206" t="s">
        <v>380</v>
      </c>
      <c r="D246" s="206" t="s">
        <v>131</v>
      </c>
      <c r="E246" s="207" t="s">
        <v>381</v>
      </c>
      <c r="F246" s="208" t="s">
        <v>382</v>
      </c>
      <c r="G246" s="209" t="s">
        <v>134</v>
      </c>
      <c r="H246" s="210">
        <v>1323.1300000000001</v>
      </c>
      <c r="I246" s="211"/>
      <c r="J246" s="212">
        <f>ROUND(I246*H246,2)</f>
        <v>0</v>
      </c>
      <c r="K246" s="208" t="s">
        <v>135</v>
      </c>
      <c r="L246" s="46"/>
      <c r="M246" s="213" t="s">
        <v>19</v>
      </c>
      <c r="N246" s="214" t="s">
        <v>44</v>
      </c>
      <c r="O246" s="86"/>
      <c r="P246" s="215">
        <f>O246*H246</f>
        <v>0</v>
      </c>
      <c r="Q246" s="215">
        <v>0.013610000000000001</v>
      </c>
      <c r="R246" s="215">
        <f>Q246*H246</f>
        <v>18.007799300000002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136</v>
      </c>
      <c r="AT246" s="217" t="s">
        <v>131</v>
      </c>
      <c r="AU246" s="217" t="s">
        <v>137</v>
      </c>
      <c r="AY246" s="19" t="s">
        <v>129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137</v>
      </c>
      <c r="BK246" s="218">
        <f>ROUND(I246*H246,2)</f>
        <v>0</v>
      </c>
      <c r="BL246" s="19" t="s">
        <v>136</v>
      </c>
      <c r="BM246" s="217" t="s">
        <v>383</v>
      </c>
    </row>
    <row r="247" s="2" customFormat="1">
      <c r="A247" s="40"/>
      <c r="B247" s="41"/>
      <c r="C247" s="42"/>
      <c r="D247" s="219" t="s">
        <v>139</v>
      </c>
      <c r="E247" s="42"/>
      <c r="F247" s="220" t="s">
        <v>384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139</v>
      </c>
      <c r="AU247" s="19" t="s">
        <v>137</v>
      </c>
    </row>
    <row r="248" s="2" customFormat="1" ht="19.8" customHeight="1">
      <c r="A248" s="40"/>
      <c r="B248" s="41"/>
      <c r="C248" s="206" t="s">
        <v>385</v>
      </c>
      <c r="D248" s="206" t="s">
        <v>131</v>
      </c>
      <c r="E248" s="207" t="s">
        <v>386</v>
      </c>
      <c r="F248" s="208" t="s">
        <v>387</v>
      </c>
      <c r="G248" s="209" t="s">
        <v>134</v>
      </c>
      <c r="H248" s="210">
        <v>5.5999999999999996</v>
      </c>
      <c r="I248" s="211"/>
      <c r="J248" s="212">
        <f>ROUND(I248*H248,2)</f>
        <v>0</v>
      </c>
      <c r="K248" s="208" t="s">
        <v>135</v>
      </c>
      <c r="L248" s="46"/>
      <c r="M248" s="213" t="s">
        <v>19</v>
      </c>
      <c r="N248" s="214" t="s">
        <v>44</v>
      </c>
      <c r="O248" s="86"/>
      <c r="P248" s="215">
        <f>O248*H248</f>
        <v>0</v>
      </c>
      <c r="Q248" s="215">
        <v>0.015709999999999998</v>
      </c>
      <c r="R248" s="215">
        <f>Q248*H248</f>
        <v>0.087975999999999985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136</v>
      </c>
      <c r="AT248" s="217" t="s">
        <v>131</v>
      </c>
      <c r="AU248" s="217" t="s">
        <v>137</v>
      </c>
      <c r="AY248" s="19" t="s">
        <v>129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137</v>
      </c>
      <c r="BK248" s="218">
        <f>ROUND(I248*H248,2)</f>
        <v>0</v>
      </c>
      <c r="BL248" s="19" t="s">
        <v>136</v>
      </c>
      <c r="BM248" s="217" t="s">
        <v>388</v>
      </c>
    </row>
    <row r="249" s="2" customFormat="1">
      <c r="A249" s="40"/>
      <c r="B249" s="41"/>
      <c r="C249" s="42"/>
      <c r="D249" s="219" t="s">
        <v>139</v>
      </c>
      <c r="E249" s="42"/>
      <c r="F249" s="220" t="s">
        <v>389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139</v>
      </c>
      <c r="AU249" s="19" t="s">
        <v>137</v>
      </c>
    </row>
    <row r="250" s="2" customFormat="1">
      <c r="A250" s="40"/>
      <c r="B250" s="41"/>
      <c r="C250" s="42"/>
      <c r="D250" s="226" t="s">
        <v>212</v>
      </c>
      <c r="E250" s="42"/>
      <c r="F250" s="267" t="s">
        <v>220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212</v>
      </c>
      <c r="AU250" s="19" t="s">
        <v>137</v>
      </c>
    </row>
    <row r="251" s="13" customFormat="1">
      <c r="A251" s="13"/>
      <c r="B251" s="224"/>
      <c r="C251" s="225"/>
      <c r="D251" s="226" t="s">
        <v>141</v>
      </c>
      <c r="E251" s="227" t="s">
        <v>19</v>
      </c>
      <c r="F251" s="228" t="s">
        <v>390</v>
      </c>
      <c r="G251" s="225"/>
      <c r="H251" s="229">
        <v>5.5999999999999996</v>
      </c>
      <c r="I251" s="230"/>
      <c r="J251" s="225"/>
      <c r="K251" s="225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141</v>
      </c>
      <c r="AU251" s="235" t="s">
        <v>137</v>
      </c>
      <c r="AV251" s="13" t="s">
        <v>137</v>
      </c>
      <c r="AW251" s="13" t="s">
        <v>33</v>
      </c>
      <c r="AX251" s="13" t="s">
        <v>80</v>
      </c>
      <c r="AY251" s="235" t="s">
        <v>129</v>
      </c>
    </row>
    <row r="252" s="2" customFormat="1" ht="14.4" customHeight="1">
      <c r="A252" s="40"/>
      <c r="B252" s="41"/>
      <c r="C252" s="206" t="s">
        <v>391</v>
      </c>
      <c r="D252" s="206" t="s">
        <v>131</v>
      </c>
      <c r="E252" s="207" t="s">
        <v>392</v>
      </c>
      <c r="F252" s="208" t="s">
        <v>393</v>
      </c>
      <c r="G252" s="209" t="s">
        <v>134</v>
      </c>
      <c r="H252" s="210">
        <v>81.359999999999999</v>
      </c>
      <c r="I252" s="211"/>
      <c r="J252" s="212">
        <f>ROUND(I252*H252,2)</f>
        <v>0</v>
      </c>
      <c r="K252" s="208" t="s">
        <v>135</v>
      </c>
      <c r="L252" s="46"/>
      <c r="M252" s="213" t="s">
        <v>19</v>
      </c>
      <c r="N252" s="214" t="s">
        <v>44</v>
      </c>
      <c r="O252" s="86"/>
      <c r="P252" s="215">
        <f>O252*H252</f>
        <v>0</v>
      </c>
      <c r="Q252" s="215">
        <v>0.0057000000000000002</v>
      </c>
      <c r="R252" s="215">
        <f>Q252*H252</f>
        <v>0.463752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136</v>
      </c>
      <c r="AT252" s="217" t="s">
        <v>131</v>
      </c>
      <c r="AU252" s="217" t="s">
        <v>137</v>
      </c>
      <c r="AY252" s="19" t="s">
        <v>129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137</v>
      </c>
      <c r="BK252" s="218">
        <f>ROUND(I252*H252,2)</f>
        <v>0</v>
      </c>
      <c r="BL252" s="19" t="s">
        <v>136</v>
      </c>
      <c r="BM252" s="217" t="s">
        <v>394</v>
      </c>
    </row>
    <row r="253" s="2" customFormat="1">
      <c r="A253" s="40"/>
      <c r="B253" s="41"/>
      <c r="C253" s="42"/>
      <c r="D253" s="219" t="s">
        <v>139</v>
      </c>
      <c r="E253" s="42"/>
      <c r="F253" s="220" t="s">
        <v>395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139</v>
      </c>
      <c r="AU253" s="19" t="s">
        <v>137</v>
      </c>
    </row>
    <row r="254" s="13" customFormat="1">
      <c r="A254" s="13"/>
      <c r="B254" s="224"/>
      <c r="C254" s="225"/>
      <c r="D254" s="226" t="s">
        <v>141</v>
      </c>
      <c r="E254" s="227" t="s">
        <v>19</v>
      </c>
      <c r="F254" s="228" t="s">
        <v>396</v>
      </c>
      <c r="G254" s="225"/>
      <c r="H254" s="229">
        <v>81.359999999999999</v>
      </c>
      <c r="I254" s="230"/>
      <c r="J254" s="225"/>
      <c r="K254" s="225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141</v>
      </c>
      <c r="AU254" s="235" t="s">
        <v>137</v>
      </c>
      <c r="AV254" s="13" t="s">
        <v>137</v>
      </c>
      <c r="AW254" s="13" t="s">
        <v>33</v>
      </c>
      <c r="AX254" s="13" t="s">
        <v>80</v>
      </c>
      <c r="AY254" s="235" t="s">
        <v>129</v>
      </c>
    </row>
    <row r="255" s="2" customFormat="1" ht="19.8" customHeight="1">
      <c r="A255" s="40"/>
      <c r="B255" s="41"/>
      <c r="C255" s="206" t="s">
        <v>397</v>
      </c>
      <c r="D255" s="206" t="s">
        <v>131</v>
      </c>
      <c r="E255" s="207" t="s">
        <v>398</v>
      </c>
      <c r="F255" s="208" t="s">
        <v>399</v>
      </c>
      <c r="G255" s="209" t="s">
        <v>134</v>
      </c>
      <c r="H255" s="210">
        <v>2014.172</v>
      </c>
      <c r="I255" s="211"/>
      <c r="J255" s="212">
        <f>ROUND(I255*H255,2)</f>
        <v>0</v>
      </c>
      <c r="K255" s="208" t="s">
        <v>135</v>
      </c>
      <c r="L255" s="46"/>
      <c r="M255" s="213" t="s">
        <v>19</v>
      </c>
      <c r="N255" s="214" t="s">
        <v>44</v>
      </c>
      <c r="O255" s="86"/>
      <c r="P255" s="215">
        <f>O255*H255</f>
        <v>0</v>
      </c>
      <c r="Q255" s="215">
        <v>0.0028500000000000001</v>
      </c>
      <c r="R255" s="215">
        <f>Q255*H255</f>
        <v>5.7403902000000002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136</v>
      </c>
      <c r="AT255" s="217" t="s">
        <v>131</v>
      </c>
      <c r="AU255" s="217" t="s">
        <v>137</v>
      </c>
      <c r="AY255" s="19" t="s">
        <v>129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137</v>
      </c>
      <c r="BK255" s="218">
        <f>ROUND(I255*H255,2)</f>
        <v>0</v>
      </c>
      <c r="BL255" s="19" t="s">
        <v>136</v>
      </c>
      <c r="BM255" s="217" t="s">
        <v>400</v>
      </c>
    </row>
    <row r="256" s="2" customFormat="1">
      <c r="A256" s="40"/>
      <c r="B256" s="41"/>
      <c r="C256" s="42"/>
      <c r="D256" s="219" t="s">
        <v>139</v>
      </c>
      <c r="E256" s="42"/>
      <c r="F256" s="220" t="s">
        <v>401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139</v>
      </c>
      <c r="AU256" s="19" t="s">
        <v>137</v>
      </c>
    </row>
    <row r="257" s="14" customFormat="1">
      <c r="A257" s="14"/>
      <c r="B257" s="246"/>
      <c r="C257" s="247"/>
      <c r="D257" s="226" t="s">
        <v>141</v>
      </c>
      <c r="E257" s="248" t="s">
        <v>19</v>
      </c>
      <c r="F257" s="249" t="s">
        <v>177</v>
      </c>
      <c r="G257" s="247"/>
      <c r="H257" s="248" t="s">
        <v>19</v>
      </c>
      <c r="I257" s="250"/>
      <c r="J257" s="247"/>
      <c r="K257" s="247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141</v>
      </c>
      <c r="AU257" s="255" t="s">
        <v>137</v>
      </c>
      <c r="AV257" s="14" t="s">
        <v>80</v>
      </c>
      <c r="AW257" s="14" t="s">
        <v>33</v>
      </c>
      <c r="AX257" s="14" t="s">
        <v>72</v>
      </c>
      <c r="AY257" s="255" t="s">
        <v>129</v>
      </c>
    </row>
    <row r="258" s="13" customFormat="1">
      <c r="A258" s="13"/>
      <c r="B258" s="224"/>
      <c r="C258" s="225"/>
      <c r="D258" s="226" t="s">
        <v>141</v>
      </c>
      <c r="E258" s="227" t="s">
        <v>19</v>
      </c>
      <c r="F258" s="228" t="s">
        <v>402</v>
      </c>
      <c r="G258" s="225"/>
      <c r="H258" s="229">
        <v>51.840000000000003</v>
      </c>
      <c r="I258" s="230"/>
      <c r="J258" s="225"/>
      <c r="K258" s="225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141</v>
      </c>
      <c r="AU258" s="235" t="s">
        <v>137</v>
      </c>
      <c r="AV258" s="13" t="s">
        <v>137</v>
      </c>
      <c r="AW258" s="13" t="s">
        <v>33</v>
      </c>
      <c r="AX258" s="13" t="s">
        <v>72</v>
      </c>
      <c r="AY258" s="235" t="s">
        <v>129</v>
      </c>
    </row>
    <row r="259" s="13" customFormat="1">
      <c r="A259" s="13"/>
      <c r="B259" s="224"/>
      <c r="C259" s="225"/>
      <c r="D259" s="226" t="s">
        <v>141</v>
      </c>
      <c r="E259" s="227" t="s">
        <v>19</v>
      </c>
      <c r="F259" s="228" t="s">
        <v>403</v>
      </c>
      <c r="G259" s="225"/>
      <c r="H259" s="229">
        <v>6.2000000000000002</v>
      </c>
      <c r="I259" s="230"/>
      <c r="J259" s="225"/>
      <c r="K259" s="225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141</v>
      </c>
      <c r="AU259" s="235" t="s">
        <v>137</v>
      </c>
      <c r="AV259" s="13" t="s">
        <v>137</v>
      </c>
      <c r="AW259" s="13" t="s">
        <v>33</v>
      </c>
      <c r="AX259" s="13" t="s">
        <v>72</v>
      </c>
      <c r="AY259" s="235" t="s">
        <v>129</v>
      </c>
    </row>
    <row r="260" s="13" customFormat="1">
      <c r="A260" s="13"/>
      <c r="B260" s="224"/>
      <c r="C260" s="225"/>
      <c r="D260" s="226" t="s">
        <v>141</v>
      </c>
      <c r="E260" s="227" t="s">
        <v>19</v>
      </c>
      <c r="F260" s="228" t="s">
        <v>404</v>
      </c>
      <c r="G260" s="225"/>
      <c r="H260" s="229">
        <v>21.600000000000001</v>
      </c>
      <c r="I260" s="230"/>
      <c r="J260" s="225"/>
      <c r="K260" s="225"/>
      <c r="L260" s="231"/>
      <c r="M260" s="232"/>
      <c r="N260" s="233"/>
      <c r="O260" s="233"/>
      <c r="P260" s="233"/>
      <c r="Q260" s="233"/>
      <c r="R260" s="233"/>
      <c r="S260" s="233"/>
      <c r="T260" s="23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5" t="s">
        <v>141</v>
      </c>
      <c r="AU260" s="235" t="s">
        <v>137</v>
      </c>
      <c r="AV260" s="13" t="s">
        <v>137</v>
      </c>
      <c r="AW260" s="13" t="s">
        <v>33</v>
      </c>
      <c r="AX260" s="13" t="s">
        <v>72</v>
      </c>
      <c r="AY260" s="235" t="s">
        <v>129</v>
      </c>
    </row>
    <row r="261" s="13" customFormat="1">
      <c r="A261" s="13"/>
      <c r="B261" s="224"/>
      <c r="C261" s="225"/>
      <c r="D261" s="226" t="s">
        <v>141</v>
      </c>
      <c r="E261" s="227" t="s">
        <v>19</v>
      </c>
      <c r="F261" s="228" t="s">
        <v>405</v>
      </c>
      <c r="G261" s="225"/>
      <c r="H261" s="229">
        <v>18.899999999999999</v>
      </c>
      <c r="I261" s="230"/>
      <c r="J261" s="225"/>
      <c r="K261" s="225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141</v>
      </c>
      <c r="AU261" s="235" t="s">
        <v>137</v>
      </c>
      <c r="AV261" s="13" t="s">
        <v>137</v>
      </c>
      <c r="AW261" s="13" t="s">
        <v>33</v>
      </c>
      <c r="AX261" s="13" t="s">
        <v>72</v>
      </c>
      <c r="AY261" s="235" t="s">
        <v>129</v>
      </c>
    </row>
    <row r="262" s="14" customFormat="1">
      <c r="A262" s="14"/>
      <c r="B262" s="246"/>
      <c r="C262" s="247"/>
      <c r="D262" s="226" t="s">
        <v>141</v>
      </c>
      <c r="E262" s="248" t="s">
        <v>19</v>
      </c>
      <c r="F262" s="249" t="s">
        <v>258</v>
      </c>
      <c r="G262" s="247"/>
      <c r="H262" s="248" t="s">
        <v>19</v>
      </c>
      <c r="I262" s="250"/>
      <c r="J262" s="247"/>
      <c r="K262" s="247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141</v>
      </c>
      <c r="AU262" s="255" t="s">
        <v>137</v>
      </c>
      <c r="AV262" s="14" t="s">
        <v>80</v>
      </c>
      <c r="AW262" s="14" t="s">
        <v>33</v>
      </c>
      <c r="AX262" s="14" t="s">
        <v>72</v>
      </c>
      <c r="AY262" s="255" t="s">
        <v>129</v>
      </c>
    </row>
    <row r="263" s="13" customFormat="1">
      <c r="A263" s="13"/>
      <c r="B263" s="224"/>
      <c r="C263" s="225"/>
      <c r="D263" s="226" t="s">
        <v>141</v>
      </c>
      <c r="E263" s="227" t="s">
        <v>19</v>
      </c>
      <c r="F263" s="228" t="s">
        <v>406</v>
      </c>
      <c r="G263" s="225"/>
      <c r="H263" s="229">
        <v>1865.0920000000001</v>
      </c>
      <c r="I263" s="230"/>
      <c r="J263" s="225"/>
      <c r="K263" s="225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141</v>
      </c>
      <c r="AU263" s="235" t="s">
        <v>137</v>
      </c>
      <c r="AV263" s="13" t="s">
        <v>137</v>
      </c>
      <c r="AW263" s="13" t="s">
        <v>33</v>
      </c>
      <c r="AX263" s="13" t="s">
        <v>72</v>
      </c>
      <c r="AY263" s="235" t="s">
        <v>129</v>
      </c>
    </row>
    <row r="264" s="14" customFormat="1">
      <c r="A264" s="14"/>
      <c r="B264" s="246"/>
      <c r="C264" s="247"/>
      <c r="D264" s="226" t="s">
        <v>141</v>
      </c>
      <c r="E264" s="248" t="s">
        <v>19</v>
      </c>
      <c r="F264" s="249" t="s">
        <v>407</v>
      </c>
      <c r="G264" s="247"/>
      <c r="H264" s="248" t="s">
        <v>19</v>
      </c>
      <c r="I264" s="250"/>
      <c r="J264" s="247"/>
      <c r="K264" s="247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141</v>
      </c>
      <c r="AU264" s="255" t="s">
        <v>137</v>
      </c>
      <c r="AV264" s="14" t="s">
        <v>80</v>
      </c>
      <c r="AW264" s="14" t="s">
        <v>33</v>
      </c>
      <c r="AX264" s="14" t="s">
        <v>72</v>
      </c>
      <c r="AY264" s="255" t="s">
        <v>129</v>
      </c>
    </row>
    <row r="265" s="13" customFormat="1">
      <c r="A265" s="13"/>
      <c r="B265" s="224"/>
      <c r="C265" s="225"/>
      <c r="D265" s="226" t="s">
        <v>141</v>
      </c>
      <c r="E265" s="227" t="s">
        <v>19</v>
      </c>
      <c r="F265" s="228" t="s">
        <v>408</v>
      </c>
      <c r="G265" s="225"/>
      <c r="H265" s="229">
        <v>50.539999999999999</v>
      </c>
      <c r="I265" s="230"/>
      <c r="J265" s="225"/>
      <c r="K265" s="225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141</v>
      </c>
      <c r="AU265" s="235" t="s">
        <v>137</v>
      </c>
      <c r="AV265" s="13" t="s">
        <v>137</v>
      </c>
      <c r="AW265" s="13" t="s">
        <v>33</v>
      </c>
      <c r="AX265" s="13" t="s">
        <v>72</v>
      </c>
      <c r="AY265" s="235" t="s">
        <v>129</v>
      </c>
    </row>
    <row r="266" s="15" customFormat="1">
      <c r="A266" s="15"/>
      <c r="B266" s="256"/>
      <c r="C266" s="257"/>
      <c r="D266" s="226" t="s">
        <v>141</v>
      </c>
      <c r="E266" s="258" t="s">
        <v>19</v>
      </c>
      <c r="F266" s="259" t="s">
        <v>181</v>
      </c>
      <c r="G266" s="257"/>
      <c r="H266" s="260">
        <v>2014.172</v>
      </c>
      <c r="I266" s="261"/>
      <c r="J266" s="257"/>
      <c r="K266" s="257"/>
      <c r="L266" s="262"/>
      <c r="M266" s="263"/>
      <c r="N266" s="264"/>
      <c r="O266" s="264"/>
      <c r="P266" s="264"/>
      <c r="Q266" s="264"/>
      <c r="R266" s="264"/>
      <c r="S266" s="264"/>
      <c r="T266" s="26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6" t="s">
        <v>141</v>
      </c>
      <c r="AU266" s="266" t="s">
        <v>137</v>
      </c>
      <c r="AV266" s="15" t="s">
        <v>136</v>
      </c>
      <c r="AW266" s="15" t="s">
        <v>33</v>
      </c>
      <c r="AX266" s="15" t="s">
        <v>80</v>
      </c>
      <c r="AY266" s="266" t="s">
        <v>129</v>
      </c>
    </row>
    <row r="267" s="2" customFormat="1" ht="14.4" customHeight="1">
      <c r="A267" s="40"/>
      <c r="B267" s="41"/>
      <c r="C267" s="206" t="s">
        <v>409</v>
      </c>
      <c r="D267" s="206" t="s">
        <v>131</v>
      </c>
      <c r="E267" s="207" t="s">
        <v>410</v>
      </c>
      <c r="F267" s="208" t="s">
        <v>411</v>
      </c>
      <c r="G267" s="209" t="s">
        <v>134</v>
      </c>
      <c r="H267" s="210">
        <v>26.82</v>
      </c>
      <c r="I267" s="211"/>
      <c r="J267" s="212">
        <f>ROUND(I267*H267,2)</f>
        <v>0</v>
      </c>
      <c r="K267" s="208" t="s">
        <v>135</v>
      </c>
      <c r="L267" s="46"/>
      <c r="M267" s="213" t="s">
        <v>19</v>
      </c>
      <c r="N267" s="214" t="s">
        <v>44</v>
      </c>
      <c r="O267" s="86"/>
      <c r="P267" s="215">
        <f>O267*H267</f>
        <v>0</v>
      </c>
      <c r="Q267" s="215">
        <v>0.0025000000000000001</v>
      </c>
      <c r="R267" s="215">
        <f>Q267*H267</f>
        <v>0.067049999999999998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136</v>
      </c>
      <c r="AT267" s="217" t="s">
        <v>131</v>
      </c>
      <c r="AU267" s="217" t="s">
        <v>137</v>
      </c>
      <c r="AY267" s="19" t="s">
        <v>129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137</v>
      </c>
      <c r="BK267" s="218">
        <f>ROUND(I267*H267,2)</f>
        <v>0</v>
      </c>
      <c r="BL267" s="19" t="s">
        <v>136</v>
      </c>
      <c r="BM267" s="217" t="s">
        <v>412</v>
      </c>
    </row>
    <row r="268" s="2" customFormat="1">
      <c r="A268" s="40"/>
      <c r="B268" s="41"/>
      <c r="C268" s="42"/>
      <c r="D268" s="219" t="s">
        <v>139</v>
      </c>
      <c r="E268" s="42"/>
      <c r="F268" s="220" t="s">
        <v>413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139</v>
      </c>
      <c r="AU268" s="19" t="s">
        <v>137</v>
      </c>
    </row>
    <row r="269" s="2" customFormat="1">
      <c r="A269" s="40"/>
      <c r="B269" s="41"/>
      <c r="C269" s="42"/>
      <c r="D269" s="226" t="s">
        <v>212</v>
      </c>
      <c r="E269" s="42"/>
      <c r="F269" s="267" t="s">
        <v>220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212</v>
      </c>
      <c r="AU269" s="19" t="s">
        <v>137</v>
      </c>
    </row>
    <row r="270" s="13" customFormat="1">
      <c r="A270" s="13"/>
      <c r="B270" s="224"/>
      <c r="C270" s="225"/>
      <c r="D270" s="226" t="s">
        <v>141</v>
      </c>
      <c r="E270" s="227" t="s">
        <v>19</v>
      </c>
      <c r="F270" s="228" t="s">
        <v>414</v>
      </c>
      <c r="G270" s="225"/>
      <c r="H270" s="229">
        <v>26.82</v>
      </c>
      <c r="I270" s="230"/>
      <c r="J270" s="225"/>
      <c r="K270" s="225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141</v>
      </c>
      <c r="AU270" s="235" t="s">
        <v>137</v>
      </c>
      <c r="AV270" s="13" t="s">
        <v>137</v>
      </c>
      <c r="AW270" s="13" t="s">
        <v>33</v>
      </c>
      <c r="AX270" s="13" t="s">
        <v>80</v>
      </c>
      <c r="AY270" s="235" t="s">
        <v>129</v>
      </c>
    </row>
    <row r="271" s="2" customFormat="1" ht="22.2" customHeight="1">
      <c r="A271" s="40"/>
      <c r="B271" s="41"/>
      <c r="C271" s="206" t="s">
        <v>415</v>
      </c>
      <c r="D271" s="206" t="s">
        <v>131</v>
      </c>
      <c r="E271" s="207" t="s">
        <v>416</v>
      </c>
      <c r="F271" s="208" t="s">
        <v>417</v>
      </c>
      <c r="G271" s="209" t="s">
        <v>134</v>
      </c>
      <c r="H271" s="210">
        <v>26.800000000000001</v>
      </c>
      <c r="I271" s="211"/>
      <c r="J271" s="212">
        <f>ROUND(I271*H271,2)</f>
        <v>0</v>
      </c>
      <c r="K271" s="208" t="s">
        <v>135</v>
      </c>
      <c r="L271" s="46"/>
      <c r="M271" s="213" t="s">
        <v>19</v>
      </c>
      <c r="N271" s="214" t="s">
        <v>44</v>
      </c>
      <c r="O271" s="86"/>
      <c r="P271" s="215">
        <f>O271*H271</f>
        <v>0</v>
      </c>
      <c r="Q271" s="215">
        <v>0.00125</v>
      </c>
      <c r="R271" s="215">
        <f>Q271*H271</f>
        <v>0.033500000000000002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136</v>
      </c>
      <c r="AT271" s="217" t="s">
        <v>131</v>
      </c>
      <c r="AU271" s="217" t="s">
        <v>137</v>
      </c>
      <c r="AY271" s="19" t="s">
        <v>129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137</v>
      </c>
      <c r="BK271" s="218">
        <f>ROUND(I271*H271,2)</f>
        <v>0</v>
      </c>
      <c r="BL271" s="19" t="s">
        <v>136</v>
      </c>
      <c r="BM271" s="217" t="s">
        <v>418</v>
      </c>
    </row>
    <row r="272" s="2" customFormat="1">
      <c r="A272" s="40"/>
      <c r="B272" s="41"/>
      <c r="C272" s="42"/>
      <c r="D272" s="219" t="s">
        <v>139</v>
      </c>
      <c r="E272" s="42"/>
      <c r="F272" s="220" t="s">
        <v>419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139</v>
      </c>
      <c r="AU272" s="19" t="s">
        <v>137</v>
      </c>
    </row>
    <row r="273" s="2" customFormat="1">
      <c r="A273" s="40"/>
      <c r="B273" s="41"/>
      <c r="C273" s="42"/>
      <c r="D273" s="226" t="s">
        <v>212</v>
      </c>
      <c r="E273" s="42"/>
      <c r="F273" s="267" t="s">
        <v>220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212</v>
      </c>
      <c r="AU273" s="19" t="s">
        <v>137</v>
      </c>
    </row>
    <row r="274" s="2" customFormat="1" ht="14.4" customHeight="1">
      <c r="A274" s="40"/>
      <c r="B274" s="41"/>
      <c r="C274" s="206" t="s">
        <v>420</v>
      </c>
      <c r="D274" s="206" t="s">
        <v>131</v>
      </c>
      <c r="E274" s="207" t="s">
        <v>421</v>
      </c>
      <c r="F274" s="208" t="s">
        <v>422</v>
      </c>
      <c r="G274" s="209" t="s">
        <v>208</v>
      </c>
      <c r="H274" s="210">
        <v>65</v>
      </c>
      <c r="I274" s="211"/>
      <c r="J274" s="212">
        <f>ROUND(I274*H274,2)</f>
        <v>0</v>
      </c>
      <c r="K274" s="208" t="s">
        <v>135</v>
      </c>
      <c r="L274" s="46"/>
      <c r="M274" s="213" t="s">
        <v>19</v>
      </c>
      <c r="N274" s="214" t="s">
        <v>44</v>
      </c>
      <c r="O274" s="86"/>
      <c r="P274" s="215">
        <f>O274*H274</f>
        <v>0</v>
      </c>
      <c r="Q274" s="215">
        <v>0.0012099999999999999</v>
      </c>
      <c r="R274" s="215">
        <f>Q274*H274</f>
        <v>0.078649999999999998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136</v>
      </c>
      <c r="AT274" s="217" t="s">
        <v>131</v>
      </c>
      <c r="AU274" s="217" t="s">
        <v>137</v>
      </c>
      <c r="AY274" s="19" t="s">
        <v>129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137</v>
      </c>
      <c r="BK274" s="218">
        <f>ROUND(I274*H274,2)</f>
        <v>0</v>
      </c>
      <c r="BL274" s="19" t="s">
        <v>136</v>
      </c>
      <c r="BM274" s="217" t="s">
        <v>423</v>
      </c>
    </row>
    <row r="275" s="2" customFormat="1">
      <c r="A275" s="40"/>
      <c r="B275" s="41"/>
      <c r="C275" s="42"/>
      <c r="D275" s="219" t="s">
        <v>139</v>
      </c>
      <c r="E275" s="42"/>
      <c r="F275" s="220" t="s">
        <v>424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139</v>
      </c>
      <c r="AU275" s="19" t="s">
        <v>137</v>
      </c>
    </row>
    <row r="276" s="2" customFormat="1" ht="14.4" customHeight="1">
      <c r="A276" s="40"/>
      <c r="B276" s="41"/>
      <c r="C276" s="236" t="s">
        <v>425</v>
      </c>
      <c r="D276" s="236" t="s">
        <v>165</v>
      </c>
      <c r="E276" s="237" t="s">
        <v>426</v>
      </c>
      <c r="F276" s="238" t="s">
        <v>427</v>
      </c>
      <c r="G276" s="239" t="s">
        <v>208</v>
      </c>
      <c r="H276" s="240">
        <v>65</v>
      </c>
      <c r="I276" s="241"/>
      <c r="J276" s="242">
        <f>ROUND(I276*H276,2)</f>
        <v>0</v>
      </c>
      <c r="K276" s="238" t="s">
        <v>135</v>
      </c>
      <c r="L276" s="243"/>
      <c r="M276" s="244" t="s">
        <v>19</v>
      </c>
      <c r="N276" s="245" t="s">
        <v>44</v>
      </c>
      <c r="O276" s="86"/>
      <c r="P276" s="215">
        <f>O276*H276</f>
        <v>0</v>
      </c>
      <c r="Q276" s="215">
        <v>0.0011000000000000001</v>
      </c>
      <c r="R276" s="215">
        <f>Q276*H276</f>
        <v>0.071500000000000008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344</v>
      </c>
      <c r="AT276" s="217" t="s">
        <v>165</v>
      </c>
      <c r="AU276" s="217" t="s">
        <v>137</v>
      </c>
      <c r="AY276" s="19" t="s">
        <v>129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137</v>
      </c>
      <c r="BK276" s="218">
        <f>ROUND(I276*H276,2)</f>
        <v>0</v>
      </c>
      <c r="BL276" s="19" t="s">
        <v>238</v>
      </c>
      <c r="BM276" s="217" t="s">
        <v>428</v>
      </c>
    </row>
    <row r="277" s="2" customFormat="1" ht="14.4" customHeight="1">
      <c r="A277" s="40"/>
      <c r="B277" s="41"/>
      <c r="C277" s="206" t="s">
        <v>429</v>
      </c>
      <c r="D277" s="206" t="s">
        <v>131</v>
      </c>
      <c r="E277" s="207" t="s">
        <v>430</v>
      </c>
      <c r="F277" s="208" t="s">
        <v>431</v>
      </c>
      <c r="G277" s="209" t="s">
        <v>432</v>
      </c>
      <c r="H277" s="210">
        <v>2</v>
      </c>
      <c r="I277" s="211"/>
      <c r="J277" s="212">
        <f>ROUND(I277*H277,2)</f>
        <v>0</v>
      </c>
      <c r="K277" s="208" t="s">
        <v>19</v>
      </c>
      <c r="L277" s="46"/>
      <c r="M277" s="213" t="s">
        <v>19</v>
      </c>
      <c r="N277" s="214" t="s">
        <v>44</v>
      </c>
      <c r="O277" s="86"/>
      <c r="P277" s="215">
        <f>O277*H277</f>
        <v>0</v>
      </c>
      <c r="Q277" s="215">
        <v>0.00098999999999999999</v>
      </c>
      <c r="R277" s="215">
        <f>Q277*H277</f>
        <v>0.00198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136</v>
      </c>
      <c r="AT277" s="217" t="s">
        <v>131</v>
      </c>
      <c r="AU277" s="217" t="s">
        <v>137</v>
      </c>
      <c r="AY277" s="19" t="s">
        <v>129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137</v>
      </c>
      <c r="BK277" s="218">
        <f>ROUND(I277*H277,2)</f>
        <v>0</v>
      </c>
      <c r="BL277" s="19" t="s">
        <v>136</v>
      </c>
      <c r="BM277" s="217" t="s">
        <v>433</v>
      </c>
    </row>
    <row r="278" s="2" customFormat="1" ht="14.4" customHeight="1">
      <c r="A278" s="40"/>
      <c r="B278" s="41"/>
      <c r="C278" s="206" t="s">
        <v>434</v>
      </c>
      <c r="D278" s="206" t="s">
        <v>131</v>
      </c>
      <c r="E278" s="207" t="s">
        <v>435</v>
      </c>
      <c r="F278" s="208" t="s">
        <v>436</v>
      </c>
      <c r="G278" s="209" t="s">
        <v>432</v>
      </c>
      <c r="H278" s="210">
        <v>15</v>
      </c>
      <c r="I278" s="211"/>
      <c r="J278" s="212">
        <f>ROUND(I278*H278,2)</f>
        <v>0</v>
      </c>
      <c r="K278" s="208" t="s">
        <v>19</v>
      </c>
      <c r="L278" s="46"/>
      <c r="M278" s="213" t="s">
        <v>19</v>
      </c>
      <c r="N278" s="214" t="s">
        <v>44</v>
      </c>
      <c r="O278" s="86"/>
      <c r="P278" s="215">
        <f>O278*H278</f>
        <v>0</v>
      </c>
      <c r="Q278" s="215">
        <v>0.0015299999999999999</v>
      </c>
      <c r="R278" s="215">
        <f>Q278*H278</f>
        <v>0.022949999999999998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136</v>
      </c>
      <c r="AT278" s="217" t="s">
        <v>131</v>
      </c>
      <c r="AU278" s="217" t="s">
        <v>137</v>
      </c>
      <c r="AY278" s="19" t="s">
        <v>129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137</v>
      </c>
      <c r="BK278" s="218">
        <f>ROUND(I278*H278,2)</f>
        <v>0</v>
      </c>
      <c r="BL278" s="19" t="s">
        <v>136</v>
      </c>
      <c r="BM278" s="217" t="s">
        <v>437</v>
      </c>
    </row>
    <row r="279" s="2" customFormat="1" ht="14.4" customHeight="1">
      <c r="A279" s="40"/>
      <c r="B279" s="41"/>
      <c r="C279" s="206" t="s">
        <v>438</v>
      </c>
      <c r="D279" s="206" t="s">
        <v>131</v>
      </c>
      <c r="E279" s="207" t="s">
        <v>439</v>
      </c>
      <c r="F279" s="208" t="s">
        <v>440</v>
      </c>
      <c r="G279" s="209" t="s">
        <v>208</v>
      </c>
      <c r="H279" s="210">
        <v>277</v>
      </c>
      <c r="I279" s="211"/>
      <c r="J279" s="212">
        <f>ROUND(I279*H279,2)</f>
        <v>0</v>
      </c>
      <c r="K279" s="208" t="s">
        <v>135</v>
      </c>
      <c r="L279" s="46"/>
      <c r="M279" s="213" t="s">
        <v>19</v>
      </c>
      <c r="N279" s="214" t="s">
        <v>44</v>
      </c>
      <c r="O279" s="86"/>
      <c r="P279" s="215">
        <f>O279*H279</f>
        <v>0</v>
      </c>
      <c r="Q279" s="215">
        <v>0.010319999999999999</v>
      </c>
      <c r="R279" s="215">
        <f>Q279*H279</f>
        <v>2.8586399999999998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136</v>
      </c>
      <c r="AT279" s="217" t="s">
        <v>131</v>
      </c>
      <c r="AU279" s="217" t="s">
        <v>137</v>
      </c>
      <c r="AY279" s="19" t="s">
        <v>129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137</v>
      </c>
      <c r="BK279" s="218">
        <f>ROUND(I279*H279,2)</f>
        <v>0</v>
      </c>
      <c r="BL279" s="19" t="s">
        <v>136</v>
      </c>
      <c r="BM279" s="217" t="s">
        <v>441</v>
      </c>
    </row>
    <row r="280" s="2" customFormat="1">
      <c r="A280" s="40"/>
      <c r="B280" s="41"/>
      <c r="C280" s="42"/>
      <c r="D280" s="219" t="s">
        <v>139</v>
      </c>
      <c r="E280" s="42"/>
      <c r="F280" s="220" t="s">
        <v>442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139</v>
      </c>
      <c r="AU280" s="19" t="s">
        <v>137</v>
      </c>
    </row>
    <row r="281" s="2" customFormat="1" ht="22.2" customHeight="1">
      <c r="A281" s="40"/>
      <c r="B281" s="41"/>
      <c r="C281" s="206" t="s">
        <v>443</v>
      </c>
      <c r="D281" s="206" t="s">
        <v>131</v>
      </c>
      <c r="E281" s="207" t="s">
        <v>444</v>
      </c>
      <c r="F281" s="208" t="s">
        <v>445</v>
      </c>
      <c r="G281" s="209" t="s">
        <v>134</v>
      </c>
      <c r="H281" s="210">
        <v>180</v>
      </c>
      <c r="I281" s="211"/>
      <c r="J281" s="212">
        <f>ROUND(I281*H281,2)</f>
        <v>0</v>
      </c>
      <c r="K281" s="208" t="s">
        <v>135</v>
      </c>
      <c r="L281" s="46"/>
      <c r="M281" s="213" t="s">
        <v>19</v>
      </c>
      <c r="N281" s="214" t="s">
        <v>44</v>
      </c>
      <c r="O281" s="86"/>
      <c r="P281" s="215">
        <f>O281*H281</f>
        <v>0</v>
      </c>
      <c r="Q281" s="215">
        <v>2.0000000000000002E-05</v>
      </c>
      <c r="R281" s="215">
        <f>Q281*H281</f>
        <v>0.0036000000000000003</v>
      </c>
      <c r="S281" s="215">
        <v>6.0000000000000002E-05</v>
      </c>
      <c r="T281" s="216">
        <f>S281*H281</f>
        <v>0.010800000000000001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136</v>
      </c>
      <c r="AT281" s="217" t="s">
        <v>131</v>
      </c>
      <c r="AU281" s="217" t="s">
        <v>137</v>
      </c>
      <c r="AY281" s="19" t="s">
        <v>129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137</v>
      </c>
      <c r="BK281" s="218">
        <f>ROUND(I281*H281,2)</f>
        <v>0</v>
      </c>
      <c r="BL281" s="19" t="s">
        <v>136</v>
      </c>
      <c r="BM281" s="217" t="s">
        <v>446</v>
      </c>
    </row>
    <row r="282" s="2" customFormat="1">
      <c r="A282" s="40"/>
      <c r="B282" s="41"/>
      <c r="C282" s="42"/>
      <c r="D282" s="219" t="s">
        <v>139</v>
      </c>
      <c r="E282" s="42"/>
      <c r="F282" s="220" t="s">
        <v>447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139</v>
      </c>
      <c r="AU282" s="19" t="s">
        <v>137</v>
      </c>
    </row>
    <row r="283" s="13" customFormat="1">
      <c r="A283" s="13"/>
      <c r="B283" s="224"/>
      <c r="C283" s="225"/>
      <c r="D283" s="226" t="s">
        <v>141</v>
      </c>
      <c r="E283" s="227" t="s">
        <v>19</v>
      </c>
      <c r="F283" s="228" t="s">
        <v>448</v>
      </c>
      <c r="G283" s="225"/>
      <c r="H283" s="229">
        <v>180</v>
      </c>
      <c r="I283" s="230"/>
      <c r="J283" s="225"/>
      <c r="K283" s="225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141</v>
      </c>
      <c r="AU283" s="235" t="s">
        <v>137</v>
      </c>
      <c r="AV283" s="13" t="s">
        <v>137</v>
      </c>
      <c r="AW283" s="13" t="s">
        <v>33</v>
      </c>
      <c r="AX283" s="13" t="s">
        <v>80</v>
      </c>
      <c r="AY283" s="235" t="s">
        <v>129</v>
      </c>
    </row>
    <row r="284" s="2" customFormat="1" ht="22.2" customHeight="1">
      <c r="A284" s="40"/>
      <c r="B284" s="41"/>
      <c r="C284" s="206" t="s">
        <v>449</v>
      </c>
      <c r="D284" s="206" t="s">
        <v>131</v>
      </c>
      <c r="E284" s="207" t="s">
        <v>450</v>
      </c>
      <c r="F284" s="208" t="s">
        <v>451</v>
      </c>
      <c r="G284" s="209" t="s">
        <v>134</v>
      </c>
      <c r="H284" s="210">
        <v>81.939999999999998</v>
      </c>
      <c r="I284" s="211"/>
      <c r="J284" s="212">
        <f>ROUND(I284*H284,2)</f>
        <v>0</v>
      </c>
      <c r="K284" s="208" t="s">
        <v>135</v>
      </c>
      <c r="L284" s="46"/>
      <c r="M284" s="213" t="s">
        <v>19</v>
      </c>
      <c r="N284" s="214" t="s">
        <v>44</v>
      </c>
      <c r="O284" s="86"/>
      <c r="P284" s="215">
        <f>O284*H284</f>
        <v>0</v>
      </c>
      <c r="Q284" s="215">
        <v>2.0000000000000002E-05</v>
      </c>
      <c r="R284" s="215">
        <f>Q284*H284</f>
        <v>0.0016388000000000002</v>
      </c>
      <c r="S284" s="215">
        <v>1.0000000000000001E-05</v>
      </c>
      <c r="T284" s="216">
        <f>S284*H284</f>
        <v>0.00081940000000000008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136</v>
      </c>
      <c r="AT284" s="217" t="s">
        <v>131</v>
      </c>
      <c r="AU284" s="217" t="s">
        <v>137</v>
      </c>
      <c r="AY284" s="19" t="s">
        <v>129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137</v>
      </c>
      <c r="BK284" s="218">
        <f>ROUND(I284*H284,2)</f>
        <v>0</v>
      </c>
      <c r="BL284" s="19" t="s">
        <v>136</v>
      </c>
      <c r="BM284" s="217" t="s">
        <v>452</v>
      </c>
    </row>
    <row r="285" s="2" customFormat="1">
      <c r="A285" s="40"/>
      <c r="B285" s="41"/>
      <c r="C285" s="42"/>
      <c r="D285" s="219" t="s">
        <v>139</v>
      </c>
      <c r="E285" s="42"/>
      <c r="F285" s="220" t="s">
        <v>453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139</v>
      </c>
      <c r="AU285" s="19" t="s">
        <v>137</v>
      </c>
    </row>
    <row r="286" s="13" customFormat="1">
      <c r="A286" s="13"/>
      <c r="B286" s="224"/>
      <c r="C286" s="225"/>
      <c r="D286" s="226" t="s">
        <v>141</v>
      </c>
      <c r="E286" s="227" t="s">
        <v>19</v>
      </c>
      <c r="F286" s="228" t="s">
        <v>454</v>
      </c>
      <c r="G286" s="225"/>
      <c r="H286" s="229">
        <v>33.719999999999999</v>
      </c>
      <c r="I286" s="230"/>
      <c r="J286" s="225"/>
      <c r="K286" s="225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141</v>
      </c>
      <c r="AU286" s="235" t="s">
        <v>137</v>
      </c>
      <c r="AV286" s="13" t="s">
        <v>137</v>
      </c>
      <c r="AW286" s="13" t="s">
        <v>33</v>
      </c>
      <c r="AX286" s="13" t="s">
        <v>72</v>
      </c>
      <c r="AY286" s="235" t="s">
        <v>129</v>
      </c>
    </row>
    <row r="287" s="13" customFormat="1">
      <c r="A287" s="13"/>
      <c r="B287" s="224"/>
      <c r="C287" s="225"/>
      <c r="D287" s="226" t="s">
        <v>141</v>
      </c>
      <c r="E287" s="227" t="s">
        <v>19</v>
      </c>
      <c r="F287" s="228" t="s">
        <v>455</v>
      </c>
      <c r="G287" s="225"/>
      <c r="H287" s="229">
        <v>20.620000000000001</v>
      </c>
      <c r="I287" s="230"/>
      <c r="J287" s="225"/>
      <c r="K287" s="225"/>
      <c r="L287" s="231"/>
      <c r="M287" s="232"/>
      <c r="N287" s="233"/>
      <c r="O287" s="233"/>
      <c r="P287" s="233"/>
      <c r="Q287" s="233"/>
      <c r="R287" s="233"/>
      <c r="S287" s="233"/>
      <c r="T287" s="23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5" t="s">
        <v>141</v>
      </c>
      <c r="AU287" s="235" t="s">
        <v>137</v>
      </c>
      <c r="AV287" s="13" t="s">
        <v>137</v>
      </c>
      <c r="AW287" s="13" t="s">
        <v>33</v>
      </c>
      <c r="AX287" s="13" t="s">
        <v>72</v>
      </c>
      <c r="AY287" s="235" t="s">
        <v>129</v>
      </c>
    </row>
    <row r="288" s="13" customFormat="1">
      <c r="A288" s="13"/>
      <c r="B288" s="224"/>
      <c r="C288" s="225"/>
      <c r="D288" s="226" t="s">
        <v>141</v>
      </c>
      <c r="E288" s="227" t="s">
        <v>19</v>
      </c>
      <c r="F288" s="228" t="s">
        <v>456</v>
      </c>
      <c r="G288" s="225"/>
      <c r="H288" s="229">
        <v>27.600000000000001</v>
      </c>
      <c r="I288" s="230"/>
      <c r="J288" s="225"/>
      <c r="K288" s="225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141</v>
      </c>
      <c r="AU288" s="235" t="s">
        <v>137</v>
      </c>
      <c r="AV288" s="13" t="s">
        <v>137</v>
      </c>
      <c r="AW288" s="13" t="s">
        <v>33</v>
      </c>
      <c r="AX288" s="13" t="s">
        <v>72</v>
      </c>
      <c r="AY288" s="235" t="s">
        <v>129</v>
      </c>
    </row>
    <row r="289" s="15" customFormat="1">
      <c r="A289" s="15"/>
      <c r="B289" s="256"/>
      <c r="C289" s="257"/>
      <c r="D289" s="226" t="s">
        <v>141</v>
      </c>
      <c r="E289" s="258" t="s">
        <v>19</v>
      </c>
      <c r="F289" s="259" t="s">
        <v>181</v>
      </c>
      <c r="G289" s="257"/>
      <c r="H289" s="260">
        <v>81.939999999999998</v>
      </c>
      <c r="I289" s="261"/>
      <c r="J289" s="257"/>
      <c r="K289" s="257"/>
      <c r="L289" s="262"/>
      <c r="M289" s="263"/>
      <c r="N289" s="264"/>
      <c r="O289" s="264"/>
      <c r="P289" s="264"/>
      <c r="Q289" s="264"/>
      <c r="R289" s="264"/>
      <c r="S289" s="264"/>
      <c r="T289" s="26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6" t="s">
        <v>141</v>
      </c>
      <c r="AU289" s="266" t="s">
        <v>137</v>
      </c>
      <c r="AV289" s="15" t="s">
        <v>136</v>
      </c>
      <c r="AW289" s="15" t="s">
        <v>33</v>
      </c>
      <c r="AX289" s="15" t="s">
        <v>80</v>
      </c>
      <c r="AY289" s="266" t="s">
        <v>129</v>
      </c>
    </row>
    <row r="290" s="2" customFormat="1" ht="14.4" customHeight="1">
      <c r="A290" s="40"/>
      <c r="B290" s="41"/>
      <c r="C290" s="206" t="s">
        <v>457</v>
      </c>
      <c r="D290" s="206" t="s">
        <v>131</v>
      </c>
      <c r="E290" s="207" t="s">
        <v>458</v>
      </c>
      <c r="F290" s="208" t="s">
        <v>459</v>
      </c>
      <c r="G290" s="209" t="s">
        <v>134</v>
      </c>
      <c r="H290" s="210">
        <v>1652</v>
      </c>
      <c r="I290" s="211"/>
      <c r="J290" s="212">
        <f>ROUND(I290*H290,2)</f>
        <v>0</v>
      </c>
      <c r="K290" s="208" t="s">
        <v>135</v>
      </c>
      <c r="L290" s="46"/>
      <c r="M290" s="213" t="s">
        <v>19</v>
      </c>
      <c r="N290" s="214" t="s">
        <v>44</v>
      </c>
      <c r="O290" s="86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136</v>
      </c>
      <c r="AT290" s="217" t="s">
        <v>131</v>
      </c>
      <c r="AU290" s="217" t="s">
        <v>137</v>
      </c>
      <c r="AY290" s="19" t="s">
        <v>129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137</v>
      </c>
      <c r="BK290" s="218">
        <f>ROUND(I290*H290,2)</f>
        <v>0</v>
      </c>
      <c r="BL290" s="19" t="s">
        <v>136</v>
      </c>
      <c r="BM290" s="217" t="s">
        <v>460</v>
      </c>
    </row>
    <row r="291" s="2" customFormat="1">
      <c r="A291" s="40"/>
      <c r="B291" s="41"/>
      <c r="C291" s="42"/>
      <c r="D291" s="219" t="s">
        <v>139</v>
      </c>
      <c r="E291" s="42"/>
      <c r="F291" s="220" t="s">
        <v>461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139</v>
      </c>
      <c r="AU291" s="19" t="s">
        <v>137</v>
      </c>
    </row>
    <row r="292" s="13" customFormat="1">
      <c r="A292" s="13"/>
      <c r="B292" s="224"/>
      <c r="C292" s="225"/>
      <c r="D292" s="226" t="s">
        <v>141</v>
      </c>
      <c r="E292" s="227" t="s">
        <v>19</v>
      </c>
      <c r="F292" s="228" t="s">
        <v>462</v>
      </c>
      <c r="G292" s="225"/>
      <c r="H292" s="229">
        <v>1652</v>
      </c>
      <c r="I292" s="230"/>
      <c r="J292" s="225"/>
      <c r="K292" s="225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141</v>
      </c>
      <c r="AU292" s="235" t="s">
        <v>137</v>
      </c>
      <c r="AV292" s="13" t="s">
        <v>137</v>
      </c>
      <c r="AW292" s="13" t="s">
        <v>33</v>
      </c>
      <c r="AX292" s="13" t="s">
        <v>80</v>
      </c>
      <c r="AY292" s="235" t="s">
        <v>129</v>
      </c>
    </row>
    <row r="293" s="2" customFormat="1" ht="19.8" customHeight="1">
      <c r="A293" s="40"/>
      <c r="B293" s="41"/>
      <c r="C293" s="206" t="s">
        <v>463</v>
      </c>
      <c r="D293" s="206" t="s">
        <v>131</v>
      </c>
      <c r="E293" s="207" t="s">
        <v>464</v>
      </c>
      <c r="F293" s="208" t="s">
        <v>465</v>
      </c>
      <c r="G293" s="209" t="s">
        <v>145</v>
      </c>
      <c r="H293" s="210">
        <v>0.59999999999999998</v>
      </c>
      <c r="I293" s="211"/>
      <c r="J293" s="212">
        <f>ROUND(I293*H293,2)</f>
        <v>0</v>
      </c>
      <c r="K293" s="208" t="s">
        <v>185</v>
      </c>
      <c r="L293" s="46"/>
      <c r="M293" s="213" t="s">
        <v>19</v>
      </c>
      <c r="N293" s="214" t="s">
        <v>44</v>
      </c>
      <c r="O293" s="86"/>
      <c r="P293" s="215">
        <f>O293*H293</f>
        <v>0</v>
      </c>
      <c r="Q293" s="215">
        <v>2.5018699999999998</v>
      </c>
      <c r="R293" s="215">
        <f>Q293*H293</f>
        <v>1.5011219999999999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136</v>
      </c>
      <c r="AT293" s="217" t="s">
        <v>131</v>
      </c>
      <c r="AU293" s="217" t="s">
        <v>137</v>
      </c>
      <c r="AY293" s="19" t="s">
        <v>129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137</v>
      </c>
      <c r="BK293" s="218">
        <f>ROUND(I293*H293,2)</f>
        <v>0</v>
      </c>
      <c r="BL293" s="19" t="s">
        <v>136</v>
      </c>
      <c r="BM293" s="217" t="s">
        <v>466</v>
      </c>
    </row>
    <row r="294" s="2" customFormat="1">
      <c r="A294" s="40"/>
      <c r="B294" s="41"/>
      <c r="C294" s="42"/>
      <c r="D294" s="219" t="s">
        <v>139</v>
      </c>
      <c r="E294" s="42"/>
      <c r="F294" s="220" t="s">
        <v>467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139</v>
      </c>
      <c r="AU294" s="19" t="s">
        <v>137</v>
      </c>
    </row>
    <row r="295" s="2" customFormat="1">
      <c r="A295" s="40"/>
      <c r="B295" s="41"/>
      <c r="C295" s="42"/>
      <c r="D295" s="226" t="s">
        <v>212</v>
      </c>
      <c r="E295" s="42"/>
      <c r="F295" s="267" t="s">
        <v>468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212</v>
      </c>
      <c r="AU295" s="19" t="s">
        <v>137</v>
      </c>
    </row>
    <row r="296" s="13" customFormat="1">
      <c r="A296" s="13"/>
      <c r="B296" s="224"/>
      <c r="C296" s="225"/>
      <c r="D296" s="226" t="s">
        <v>141</v>
      </c>
      <c r="E296" s="227" t="s">
        <v>19</v>
      </c>
      <c r="F296" s="228" t="s">
        <v>469</v>
      </c>
      <c r="G296" s="225"/>
      <c r="H296" s="229">
        <v>0.59999999999999998</v>
      </c>
      <c r="I296" s="230"/>
      <c r="J296" s="225"/>
      <c r="K296" s="225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141</v>
      </c>
      <c r="AU296" s="235" t="s">
        <v>137</v>
      </c>
      <c r="AV296" s="13" t="s">
        <v>137</v>
      </c>
      <c r="AW296" s="13" t="s">
        <v>33</v>
      </c>
      <c r="AX296" s="13" t="s">
        <v>80</v>
      </c>
      <c r="AY296" s="235" t="s">
        <v>129</v>
      </c>
    </row>
    <row r="297" s="2" customFormat="1" ht="22.2" customHeight="1">
      <c r="A297" s="40"/>
      <c r="B297" s="41"/>
      <c r="C297" s="206" t="s">
        <v>470</v>
      </c>
      <c r="D297" s="206" t="s">
        <v>131</v>
      </c>
      <c r="E297" s="207" t="s">
        <v>471</v>
      </c>
      <c r="F297" s="208" t="s">
        <v>472</v>
      </c>
      <c r="G297" s="209" t="s">
        <v>145</v>
      </c>
      <c r="H297" s="210">
        <v>0.59999999999999998</v>
      </c>
      <c r="I297" s="211"/>
      <c r="J297" s="212">
        <f>ROUND(I297*H297,2)</f>
        <v>0</v>
      </c>
      <c r="K297" s="208" t="s">
        <v>185</v>
      </c>
      <c r="L297" s="46"/>
      <c r="M297" s="213" t="s">
        <v>19</v>
      </c>
      <c r="N297" s="214" t="s">
        <v>44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136</v>
      </c>
      <c r="AT297" s="217" t="s">
        <v>131</v>
      </c>
      <c r="AU297" s="217" t="s">
        <v>137</v>
      </c>
      <c r="AY297" s="19" t="s">
        <v>129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137</v>
      </c>
      <c r="BK297" s="218">
        <f>ROUND(I297*H297,2)</f>
        <v>0</v>
      </c>
      <c r="BL297" s="19" t="s">
        <v>136</v>
      </c>
      <c r="BM297" s="217" t="s">
        <v>473</v>
      </c>
    </row>
    <row r="298" s="2" customFormat="1">
      <c r="A298" s="40"/>
      <c r="B298" s="41"/>
      <c r="C298" s="42"/>
      <c r="D298" s="219" t="s">
        <v>139</v>
      </c>
      <c r="E298" s="42"/>
      <c r="F298" s="220" t="s">
        <v>474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139</v>
      </c>
      <c r="AU298" s="19" t="s">
        <v>137</v>
      </c>
    </row>
    <row r="299" s="2" customFormat="1" ht="19.8" customHeight="1">
      <c r="A299" s="40"/>
      <c r="B299" s="41"/>
      <c r="C299" s="206" t="s">
        <v>475</v>
      </c>
      <c r="D299" s="206" t="s">
        <v>131</v>
      </c>
      <c r="E299" s="207" t="s">
        <v>476</v>
      </c>
      <c r="F299" s="208" t="s">
        <v>477</v>
      </c>
      <c r="G299" s="209" t="s">
        <v>145</v>
      </c>
      <c r="H299" s="210">
        <v>0.59999999999999998</v>
      </c>
      <c r="I299" s="211"/>
      <c r="J299" s="212">
        <f>ROUND(I299*H299,2)</f>
        <v>0</v>
      </c>
      <c r="K299" s="208" t="s">
        <v>185</v>
      </c>
      <c r="L299" s="46"/>
      <c r="M299" s="213" t="s">
        <v>19</v>
      </c>
      <c r="N299" s="214" t="s">
        <v>44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136</v>
      </c>
      <c r="AT299" s="217" t="s">
        <v>131</v>
      </c>
      <c r="AU299" s="217" t="s">
        <v>137</v>
      </c>
      <c r="AY299" s="19" t="s">
        <v>129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137</v>
      </c>
      <c r="BK299" s="218">
        <f>ROUND(I299*H299,2)</f>
        <v>0</v>
      </c>
      <c r="BL299" s="19" t="s">
        <v>136</v>
      </c>
      <c r="BM299" s="217" t="s">
        <v>478</v>
      </c>
    </row>
    <row r="300" s="2" customFormat="1">
      <c r="A300" s="40"/>
      <c r="B300" s="41"/>
      <c r="C300" s="42"/>
      <c r="D300" s="219" t="s">
        <v>139</v>
      </c>
      <c r="E300" s="42"/>
      <c r="F300" s="220" t="s">
        <v>479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139</v>
      </c>
      <c r="AU300" s="19" t="s">
        <v>137</v>
      </c>
    </row>
    <row r="301" s="2" customFormat="1" ht="14.4" customHeight="1">
      <c r="A301" s="40"/>
      <c r="B301" s="41"/>
      <c r="C301" s="206" t="s">
        <v>480</v>
      </c>
      <c r="D301" s="206" t="s">
        <v>131</v>
      </c>
      <c r="E301" s="207" t="s">
        <v>481</v>
      </c>
      <c r="F301" s="208" t="s">
        <v>482</v>
      </c>
      <c r="G301" s="209" t="s">
        <v>432</v>
      </c>
      <c r="H301" s="210">
        <v>8</v>
      </c>
      <c r="I301" s="211"/>
      <c r="J301" s="212">
        <f>ROUND(I301*H301,2)</f>
        <v>0</v>
      </c>
      <c r="K301" s="208" t="s">
        <v>135</v>
      </c>
      <c r="L301" s="46"/>
      <c r="M301" s="213" t="s">
        <v>19</v>
      </c>
      <c r="N301" s="214" t="s">
        <v>44</v>
      </c>
      <c r="O301" s="86"/>
      <c r="P301" s="215">
        <f>O301*H301</f>
        <v>0</v>
      </c>
      <c r="Q301" s="215">
        <v>0</v>
      </c>
      <c r="R301" s="215">
        <f>Q301*H301</f>
        <v>0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136</v>
      </c>
      <c r="AT301" s="217" t="s">
        <v>131</v>
      </c>
      <c r="AU301" s="217" t="s">
        <v>137</v>
      </c>
      <c r="AY301" s="19" t="s">
        <v>129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137</v>
      </c>
      <c r="BK301" s="218">
        <f>ROUND(I301*H301,2)</f>
        <v>0</v>
      </c>
      <c r="BL301" s="19" t="s">
        <v>136</v>
      </c>
      <c r="BM301" s="217" t="s">
        <v>483</v>
      </c>
    </row>
    <row r="302" s="2" customFormat="1">
      <c r="A302" s="40"/>
      <c r="B302" s="41"/>
      <c r="C302" s="42"/>
      <c r="D302" s="219" t="s">
        <v>139</v>
      </c>
      <c r="E302" s="42"/>
      <c r="F302" s="220" t="s">
        <v>484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139</v>
      </c>
      <c r="AU302" s="19" t="s">
        <v>137</v>
      </c>
    </row>
    <row r="303" s="2" customFormat="1" ht="14.4" customHeight="1">
      <c r="A303" s="40"/>
      <c r="B303" s="41"/>
      <c r="C303" s="236" t="s">
        <v>485</v>
      </c>
      <c r="D303" s="236" t="s">
        <v>165</v>
      </c>
      <c r="E303" s="237" t="s">
        <v>486</v>
      </c>
      <c r="F303" s="238" t="s">
        <v>487</v>
      </c>
      <c r="G303" s="239" t="s">
        <v>432</v>
      </c>
      <c r="H303" s="240">
        <v>8</v>
      </c>
      <c r="I303" s="241"/>
      <c r="J303" s="242">
        <f>ROUND(I303*H303,2)</f>
        <v>0</v>
      </c>
      <c r="K303" s="238" t="s">
        <v>135</v>
      </c>
      <c r="L303" s="243"/>
      <c r="M303" s="244" t="s">
        <v>19</v>
      </c>
      <c r="N303" s="245" t="s">
        <v>44</v>
      </c>
      <c r="O303" s="86"/>
      <c r="P303" s="215">
        <f>O303*H303</f>
        <v>0</v>
      </c>
      <c r="Q303" s="215">
        <v>0.00029999999999999997</v>
      </c>
      <c r="R303" s="215">
        <f>Q303*H303</f>
        <v>0.0023999999999999998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169</v>
      </c>
      <c r="AT303" s="217" t="s">
        <v>165</v>
      </c>
      <c r="AU303" s="217" t="s">
        <v>137</v>
      </c>
      <c r="AY303" s="19" t="s">
        <v>129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137</v>
      </c>
      <c r="BK303" s="218">
        <f>ROUND(I303*H303,2)</f>
        <v>0</v>
      </c>
      <c r="BL303" s="19" t="s">
        <v>136</v>
      </c>
      <c r="BM303" s="217" t="s">
        <v>488</v>
      </c>
    </row>
    <row r="304" s="2" customFormat="1" ht="19.8" customHeight="1">
      <c r="A304" s="40"/>
      <c r="B304" s="41"/>
      <c r="C304" s="206" t="s">
        <v>489</v>
      </c>
      <c r="D304" s="206" t="s">
        <v>131</v>
      </c>
      <c r="E304" s="207" t="s">
        <v>490</v>
      </c>
      <c r="F304" s="208" t="s">
        <v>491</v>
      </c>
      <c r="G304" s="209" t="s">
        <v>432</v>
      </c>
      <c r="H304" s="210">
        <v>8</v>
      </c>
      <c r="I304" s="211"/>
      <c r="J304" s="212">
        <f>ROUND(I304*H304,2)</f>
        <v>0</v>
      </c>
      <c r="K304" s="208" t="s">
        <v>135</v>
      </c>
      <c r="L304" s="46"/>
      <c r="M304" s="213" t="s">
        <v>19</v>
      </c>
      <c r="N304" s="214" t="s">
        <v>44</v>
      </c>
      <c r="O304" s="86"/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136</v>
      </c>
      <c r="AT304" s="217" t="s">
        <v>131</v>
      </c>
      <c r="AU304" s="217" t="s">
        <v>137</v>
      </c>
      <c r="AY304" s="19" t="s">
        <v>129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137</v>
      </c>
      <c r="BK304" s="218">
        <f>ROUND(I304*H304,2)</f>
        <v>0</v>
      </c>
      <c r="BL304" s="19" t="s">
        <v>136</v>
      </c>
      <c r="BM304" s="217" t="s">
        <v>492</v>
      </c>
    </row>
    <row r="305" s="2" customFormat="1">
      <c r="A305" s="40"/>
      <c r="B305" s="41"/>
      <c r="C305" s="42"/>
      <c r="D305" s="219" t="s">
        <v>139</v>
      </c>
      <c r="E305" s="42"/>
      <c r="F305" s="220" t="s">
        <v>493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139</v>
      </c>
      <c r="AU305" s="19" t="s">
        <v>137</v>
      </c>
    </row>
    <row r="306" s="2" customFormat="1" ht="14.4" customHeight="1">
      <c r="A306" s="40"/>
      <c r="B306" s="41"/>
      <c r="C306" s="236" t="s">
        <v>494</v>
      </c>
      <c r="D306" s="236" t="s">
        <v>165</v>
      </c>
      <c r="E306" s="237" t="s">
        <v>495</v>
      </c>
      <c r="F306" s="238" t="s">
        <v>496</v>
      </c>
      <c r="G306" s="239" t="s">
        <v>208</v>
      </c>
      <c r="H306" s="240">
        <v>2.3999999999999999</v>
      </c>
      <c r="I306" s="241"/>
      <c r="J306" s="242">
        <f>ROUND(I306*H306,2)</f>
        <v>0</v>
      </c>
      <c r="K306" s="238" t="s">
        <v>135</v>
      </c>
      <c r="L306" s="243"/>
      <c r="M306" s="244" t="s">
        <v>19</v>
      </c>
      <c r="N306" s="245" t="s">
        <v>44</v>
      </c>
      <c r="O306" s="86"/>
      <c r="P306" s="215">
        <f>O306*H306</f>
        <v>0</v>
      </c>
      <c r="Q306" s="215">
        <v>0.001</v>
      </c>
      <c r="R306" s="215">
        <f>Q306*H306</f>
        <v>0.0023999999999999998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169</v>
      </c>
      <c r="AT306" s="217" t="s">
        <v>165</v>
      </c>
      <c r="AU306" s="217" t="s">
        <v>137</v>
      </c>
      <c r="AY306" s="19" t="s">
        <v>129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137</v>
      </c>
      <c r="BK306" s="218">
        <f>ROUND(I306*H306,2)</f>
        <v>0</v>
      </c>
      <c r="BL306" s="19" t="s">
        <v>136</v>
      </c>
      <c r="BM306" s="217" t="s">
        <v>497</v>
      </c>
    </row>
    <row r="307" s="12" customFormat="1" ht="22.8" customHeight="1">
      <c r="A307" s="12"/>
      <c r="B307" s="190"/>
      <c r="C307" s="191"/>
      <c r="D307" s="192" t="s">
        <v>71</v>
      </c>
      <c r="E307" s="204" t="s">
        <v>169</v>
      </c>
      <c r="F307" s="204" t="s">
        <v>498</v>
      </c>
      <c r="G307" s="191"/>
      <c r="H307" s="191"/>
      <c r="I307" s="194"/>
      <c r="J307" s="205">
        <f>BK307</f>
        <v>0</v>
      </c>
      <c r="K307" s="191"/>
      <c r="L307" s="196"/>
      <c r="M307" s="197"/>
      <c r="N307" s="198"/>
      <c r="O307" s="198"/>
      <c r="P307" s="199">
        <f>SUM(P308:P309)</f>
        <v>0</v>
      </c>
      <c r="Q307" s="198"/>
      <c r="R307" s="199">
        <f>SUM(R308:R309)</f>
        <v>0.12029999999999999</v>
      </c>
      <c r="S307" s="198"/>
      <c r="T307" s="200">
        <f>SUM(T308:T309)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1" t="s">
        <v>80</v>
      </c>
      <c r="AT307" s="202" t="s">
        <v>71</v>
      </c>
      <c r="AU307" s="202" t="s">
        <v>80</v>
      </c>
      <c r="AY307" s="201" t="s">
        <v>129</v>
      </c>
      <c r="BK307" s="203">
        <f>SUM(BK308:BK309)</f>
        <v>0</v>
      </c>
    </row>
    <row r="308" s="2" customFormat="1" ht="19.8" customHeight="1">
      <c r="A308" s="40"/>
      <c r="B308" s="41"/>
      <c r="C308" s="206" t="s">
        <v>499</v>
      </c>
      <c r="D308" s="206" t="s">
        <v>131</v>
      </c>
      <c r="E308" s="207" t="s">
        <v>500</v>
      </c>
      <c r="F308" s="208" t="s">
        <v>501</v>
      </c>
      <c r="G308" s="209" t="s">
        <v>208</v>
      </c>
      <c r="H308" s="210">
        <v>30</v>
      </c>
      <c r="I308" s="211"/>
      <c r="J308" s="212">
        <f>ROUND(I308*H308,2)</f>
        <v>0</v>
      </c>
      <c r="K308" s="208" t="s">
        <v>135</v>
      </c>
      <c r="L308" s="46"/>
      <c r="M308" s="213" t="s">
        <v>19</v>
      </c>
      <c r="N308" s="214" t="s">
        <v>44</v>
      </c>
      <c r="O308" s="86"/>
      <c r="P308" s="215">
        <f>O308*H308</f>
        <v>0</v>
      </c>
      <c r="Q308" s="215">
        <v>0.0040099999999999997</v>
      </c>
      <c r="R308" s="215">
        <f>Q308*H308</f>
        <v>0.12029999999999999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136</v>
      </c>
      <c r="AT308" s="217" t="s">
        <v>131</v>
      </c>
      <c r="AU308" s="217" t="s">
        <v>137</v>
      </c>
      <c r="AY308" s="19" t="s">
        <v>129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137</v>
      </c>
      <c r="BK308" s="218">
        <f>ROUND(I308*H308,2)</f>
        <v>0</v>
      </c>
      <c r="BL308" s="19" t="s">
        <v>136</v>
      </c>
      <c r="BM308" s="217" t="s">
        <v>502</v>
      </c>
    </row>
    <row r="309" s="2" customFormat="1">
      <c r="A309" s="40"/>
      <c r="B309" s="41"/>
      <c r="C309" s="42"/>
      <c r="D309" s="219" t="s">
        <v>139</v>
      </c>
      <c r="E309" s="42"/>
      <c r="F309" s="220" t="s">
        <v>503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139</v>
      </c>
      <c r="AU309" s="19" t="s">
        <v>137</v>
      </c>
    </row>
    <row r="310" s="12" customFormat="1" ht="22.8" customHeight="1">
      <c r="A310" s="12"/>
      <c r="B310" s="190"/>
      <c r="C310" s="191"/>
      <c r="D310" s="192" t="s">
        <v>71</v>
      </c>
      <c r="E310" s="204" t="s">
        <v>189</v>
      </c>
      <c r="F310" s="204" t="s">
        <v>504</v>
      </c>
      <c r="G310" s="191"/>
      <c r="H310" s="191"/>
      <c r="I310" s="194"/>
      <c r="J310" s="205">
        <f>BK310</f>
        <v>0</v>
      </c>
      <c r="K310" s="191"/>
      <c r="L310" s="196"/>
      <c r="M310" s="197"/>
      <c r="N310" s="198"/>
      <c r="O310" s="198"/>
      <c r="P310" s="199">
        <f>SUM(P311:P393)</f>
        <v>0</v>
      </c>
      <c r="Q310" s="198"/>
      <c r="R310" s="199">
        <f>SUM(R311:R393)</f>
        <v>3.3524920000000002</v>
      </c>
      <c r="S310" s="198"/>
      <c r="T310" s="200">
        <f>SUM(T311:T393)</f>
        <v>46.813062000000002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1" t="s">
        <v>80</v>
      </c>
      <c r="AT310" s="202" t="s">
        <v>71</v>
      </c>
      <c r="AU310" s="202" t="s">
        <v>80</v>
      </c>
      <c r="AY310" s="201" t="s">
        <v>129</v>
      </c>
      <c r="BK310" s="203">
        <f>SUM(BK311:BK393)</f>
        <v>0</v>
      </c>
    </row>
    <row r="311" s="2" customFormat="1" ht="22.2" customHeight="1">
      <c r="A311" s="40"/>
      <c r="B311" s="41"/>
      <c r="C311" s="206" t="s">
        <v>505</v>
      </c>
      <c r="D311" s="206" t="s">
        <v>131</v>
      </c>
      <c r="E311" s="207" t="s">
        <v>506</v>
      </c>
      <c r="F311" s="208" t="s">
        <v>507</v>
      </c>
      <c r="G311" s="209" t="s">
        <v>134</v>
      </c>
      <c r="H311" s="210">
        <v>1873.5</v>
      </c>
      <c r="I311" s="211"/>
      <c r="J311" s="212">
        <f>ROUND(I311*H311,2)</f>
        <v>0</v>
      </c>
      <c r="K311" s="208" t="s">
        <v>135</v>
      </c>
      <c r="L311" s="46"/>
      <c r="M311" s="213" t="s">
        <v>19</v>
      </c>
      <c r="N311" s="214" t="s">
        <v>44</v>
      </c>
      <c r="O311" s="86"/>
      <c r="P311" s="215">
        <f>O311*H311</f>
        <v>0</v>
      </c>
      <c r="Q311" s="215">
        <v>0</v>
      </c>
      <c r="R311" s="215">
        <f>Q311*H311</f>
        <v>0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136</v>
      </c>
      <c r="AT311" s="217" t="s">
        <v>131</v>
      </c>
      <c r="AU311" s="217" t="s">
        <v>137</v>
      </c>
      <c r="AY311" s="19" t="s">
        <v>129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137</v>
      </c>
      <c r="BK311" s="218">
        <f>ROUND(I311*H311,2)</f>
        <v>0</v>
      </c>
      <c r="BL311" s="19" t="s">
        <v>136</v>
      </c>
      <c r="BM311" s="217" t="s">
        <v>508</v>
      </c>
    </row>
    <row r="312" s="2" customFormat="1">
      <c r="A312" s="40"/>
      <c r="B312" s="41"/>
      <c r="C312" s="42"/>
      <c r="D312" s="219" t="s">
        <v>139</v>
      </c>
      <c r="E312" s="42"/>
      <c r="F312" s="220" t="s">
        <v>509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139</v>
      </c>
      <c r="AU312" s="19" t="s">
        <v>137</v>
      </c>
    </row>
    <row r="313" s="14" customFormat="1">
      <c r="A313" s="14"/>
      <c r="B313" s="246"/>
      <c r="C313" s="247"/>
      <c r="D313" s="226" t="s">
        <v>141</v>
      </c>
      <c r="E313" s="248" t="s">
        <v>19</v>
      </c>
      <c r="F313" s="249" t="s">
        <v>510</v>
      </c>
      <c r="G313" s="247"/>
      <c r="H313" s="248" t="s">
        <v>19</v>
      </c>
      <c r="I313" s="250"/>
      <c r="J313" s="247"/>
      <c r="K313" s="247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141</v>
      </c>
      <c r="AU313" s="255" t="s">
        <v>137</v>
      </c>
      <c r="AV313" s="14" t="s">
        <v>80</v>
      </c>
      <c r="AW313" s="14" t="s">
        <v>33</v>
      </c>
      <c r="AX313" s="14" t="s">
        <v>72</v>
      </c>
      <c r="AY313" s="255" t="s">
        <v>129</v>
      </c>
    </row>
    <row r="314" s="13" customFormat="1">
      <c r="A314" s="13"/>
      <c r="B314" s="224"/>
      <c r="C314" s="225"/>
      <c r="D314" s="226" t="s">
        <v>141</v>
      </c>
      <c r="E314" s="227" t="s">
        <v>19</v>
      </c>
      <c r="F314" s="228" t="s">
        <v>511</v>
      </c>
      <c r="G314" s="225"/>
      <c r="H314" s="229">
        <v>1800</v>
      </c>
      <c r="I314" s="230"/>
      <c r="J314" s="225"/>
      <c r="K314" s="225"/>
      <c r="L314" s="231"/>
      <c r="M314" s="232"/>
      <c r="N314" s="233"/>
      <c r="O314" s="233"/>
      <c r="P314" s="233"/>
      <c r="Q314" s="233"/>
      <c r="R314" s="233"/>
      <c r="S314" s="233"/>
      <c r="T314" s="23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5" t="s">
        <v>141</v>
      </c>
      <c r="AU314" s="235" t="s">
        <v>137</v>
      </c>
      <c r="AV314" s="13" t="s">
        <v>137</v>
      </c>
      <c r="AW314" s="13" t="s">
        <v>33</v>
      </c>
      <c r="AX314" s="13" t="s">
        <v>72</v>
      </c>
      <c r="AY314" s="235" t="s">
        <v>129</v>
      </c>
    </row>
    <row r="315" s="14" customFormat="1">
      <c r="A315" s="14"/>
      <c r="B315" s="246"/>
      <c r="C315" s="247"/>
      <c r="D315" s="226" t="s">
        <v>141</v>
      </c>
      <c r="E315" s="248" t="s">
        <v>19</v>
      </c>
      <c r="F315" s="249" t="s">
        <v>407</v>
      </c>
      <c r="G315" s="247"/>
      <c r="H315" s="248" t="s">
        <v>19</v>
      </c>
      <c r="I315" s="250"/>
      <c r="J315" s="247"/>
      <c r="K315" s="247"/>
      <c r="L315" s="251"/>
      <c r="M315" s="252"/>
      <c r="N315" s="253"/>
      <c r="O315" s="253"/>
      <c r="P315" s="253"/>
      <c r="Q315" s="253"/>
      <c r="R315" s="253"/>
      <c r="S315" s="253"/>
      <c r="T315" s="25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5" t="s">
        <v>141</v>
      </c>
      <c r="AU315" s="255" t="s">
        <v>137</v>
      </c>
      <c r="AV315" s="14" t="s">
        <v>80</v>
      </c>
      <c r="AW315" s="14" t="s">
        <v>33</v>
      </c>
      <c r="AX315" s="14" t="s">
        <v>72</v>
      </c>
      <c r="AY315" s="255" t="s">
        <v>129</v>
      </c>
    </row>
    <row r="316" s="13" customFormat="1">
      <c r="A316" s="13"/>
      <c r="B316" s="224"/>
      <c r="C316" s="225"/>
      <c r="D316" s="226" t="s">
        <v>141</v>
      </c>
      <c r="E316" s="227" t="s">
        <v>19</v>
      </c>
      <c r="F316" s="228" t="s">
        <v>512</v>
      </c>
      <c r="G316" s="225"/>
      <c r="H316" s="229">
        <v>73.5</v>
      </c>
      <c r="I316" s="230"/>
      <c r="J316" s="225"/>
      <c r="K316" s="225"/>
      <c r="L316" s="231"/>
      <c r="M316" s="232"/>
      <c r="N316" s="233"/>
      <c r="O316" s="233"/>
      <c r="P316" s="233"/>
      <c r="Q316" s="233"/>
      <c r="R316" s="233"/>
      <c r="S316" s="233"/>
      <c r="T316" s="23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5" t="s">
        <v>141</v>
      </c>
      <c r="AU316" s="235" t="s">
        <v>137</v>
      </c>
      <c r="AV316" s="13" t="s">
        <v>137</v>
      </c>
      <c r="AW316" s="13" t="s">
        <v>33</v>
      </c>
      <c r="AX316" s="13" t="s">
        <v>72</v>
      </c>
      <c r="AY316" s="235" t="s">
        <v>129</v>
      </c>
    </row>
    <row r="317" s="15" customFormat="1">
      <c r="A317" s="15"/>
      <c r="B317" s="256"/>
      <c r="C317" s="257"/>
      <c r="D317" s="226" t="s">
        <v>141</v>
      </c>
      <c r="E317" s="258" t="s">
        <v>19</v>
      </c>
      <c r="F317" s="259" t="s">
        <v>181</v>
      </c>
      <c r="G317" s="257"/>
      <c r="H317" s="260">
        <v>1873.5</v>
      </c>
      <c r="I317" s="261"/>
      <c r="J317" s="257"/>
      <c r="K317" s="257"/>
      <c r="L317" s="262"/>
      <c r="M317" s="263"/>
      <c r="N317" s="264"/>
      <c r="O317" s="264"/>
      <c r="P317" s="264"/>
      <c r="Q317" s="264"/>
      <c r="R317" s="264"/>
      <c r="S317" s="264"/>
      <c r="T317" s="26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6" t="s">
        <v>141</v>
      </c>
      <c r="AU317" s="266" t="s">
        <v>137</v>
      </c>
      <c r="AV317" s="15" t="s">
        <v>136</v>
      </c>
      <c r="AW317" s="15" t="s">
        <v>33</v>
      </c>
      <c r="AX317" s="15" t="s">
        <v>80</v>
      </c>
      <c r="AY317" s="266" t="s">
        <v>129</v>
      </c>
    </row>
    <row r="318" s="2" customFormat="1" ht="22.2" customHeight="1">
      <c r="A318" s="40"/>
      <c r="B318" s="41"/>
      <c r="C318" s="206" t="s">
        <v>513</v>
      </c>
      <c r="D318" s="206" t="s">
        <v>131</v>
      </c>
      <c r="E318" s="207" t="s">
        <v>514</v>
      </c>
      <c r="F318" s="208" t="s">
        <v>515</v>
      </c>
      <c r="G318" s="209" t="s">
        <v>134</v>
      </c>
      <c r="H318" s="210">
        <v>168615</v>
      </c>
      <c r="I318" s="211"/>
      <c r="J318" s="212">
        <f>ROUND(I318*H318,2)</f>
        <v>0</v>
      </c>
      <c r="K318" s="208" t="s">
        <v>135</v>
      </c>
      <c r="L318" s="46"/>
      <c r="M318" s="213" t="s">
        <v>19</v>
      </c>
      <c r="N318" s="214" t="s">
        <v>44</v>
      </c>
      <c r="O318" s="86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136</v>
      </c>
      <c r="AT318" s="217" t="s">
        <v>131</v>
      </c>
      <c r="AU318" s="217" t="s">
        <v>137</v>
      </c>
      <c r="AY318" s="19" t="s">
        <v>129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137</v>
      </c>
      <c r="BK318" s="218">
        <f>ROUND(I318*H318,2)</f>
        <v>0</v>
      </c>
      <c r="BL318" s="19" t="s">
        <v>136</v>
      </c>
      <c r="BM318" s="217" t="s">
        <v>516</v>
      </c>
    </row>
    <row r="319" s="2" customFormat="1">
      <c r="A319" s="40"/>
      <c r="B319" s="41"/>
      <c r="C319" s="42"/>
      <c r="D319" s="219" t="s">
        <v>139</v>
      </c>
      <c r="E319" s="42"/>
      <c r="F319" s="220" t="s">
        <v>517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139</v>
      </c>
      <c r="AU319" s="19" t="s">
        <v>137</v>
      </c>
    </row>
    <row r="320" s="13" customFormat="1">
      <c r="A320" s="13"/>
      <c r="B320" s="224"/>
      <c r="C320" s="225"/>
      <c r="D320" s="226" t="s">
        <v>141</v>
      </c>
      <c r="E320" s="225"/>
      <c r="F320" s="228" t="s">
        <v>518</v>
      </c>
      <c r="G320" s="225"/>
      <c r="H320" s="229">
        <v>168615</v>
      </c>
      <c r="I320" s="230"/>
      <c r="J320" s="225"/>
      <c r="K320" s="225"/>
      <c r="L320" s="231"/>
      <c r="M320" s="232"/>
      <c r="N320" s="233"/>
      <c r="O320" s="233"/>
      <c r="P320" s="233"/>
      <c r="Q320" s="233"/>
      <c r="R320" s="233"/>
      <c r="S320" s="233"/>
      <c r="T320" s="23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5" t="s">
        <v>141</v>
      </c>
      <c r="AU320" s="235" t="s">
        <v>137</v>
      </c>
      <c r="AV320" s="13" t="s">
        <v>137</v>
      </c>
      <c r="AW320" s="13" t="s">
        <v>4</v>
      </c>
      <c r="AX320" s="13" t="s">
        <v>80</v>
      </c>
      <c r="AY320" s="235" t="s">
        <v>129</v>
      </c>
    </row>
    <row r="321" s="2" customFormat="1" ht="22.2" customHeight="1">
      <c r="A321" s="40"/>
      <c r="B321" s="41"/>
      <c r="C321" s="206" t="s">
        <v>519</v>
      </c>
      <c r="D321" s="206" t="s">
        <v>131</v>
      </c>
      <c r="E321" s="207" t="s">
        <v>520</v>
      </c>
      <c r="F321" s="208" t="s">
        <v>521</v>
      </c>
      <c r="G321" s="209" t="s">
        <v>134</v>
      </c>
      <c r="H321" s="210">
        <v>1873.5</v>
      </c>
      <c r="I321" s="211"/>
      <c r="J321" s="212">
        <f>ROUND(I321*H321,2)</f>
        <v>0</v>
      </c>
      <c r="K321" s="208" t="s">
        <v>135</v>
      </c>
      <c r="L321" s="46"/>
      <c r="M321" s="213" t="s">
        <v>19</v>
      </c>
      <c r="N321" s="214" t="s">
        <v>44</v>
      </c>
      <c r="O321" s="86"/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136</v>
      </c>
      <c r="AT321" s="217" t="s">
        <v>131</v>
      </c>
      <c r="AU321" s="217" t="s">
        <v>137</v>
      </c>
      <c r="AY321" s="19" t="s">
        <v>129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137</v>
      </c>
      <c r="BK321" s="218">
        <f>ROUND(I321*H321,2)</f>
        <v>0</v>
      </c>
      <c r="BL321" s="19" t="s">
        <v>136</v>
      </c>
      <c r="BM321" s="217" t="s">
        <v>522</v>
      </c>
    </row>
    <row r="322" s="2" customFormat="1">
      <c r="A322" s="40"/>
      <c r="B322" s="41"/>
      <c r="C322" s="42"/>
      <c r="D322" s="219" t="s">
        <v>139</v>
      </c>
      <c r="E322" s="42"/>
      <c r="F322" s="220" t="s">
        <v>523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139</v>
      </c>
      <c r="AU322" s="19" t="s">
        <v>137</v>
      </c>
    </row>
    <row r="323" s="2" customFormat="1" ht="14.4" customHeight="1">
      <c r="A323" s="40"/>
      <c r="B323" s="41"/>
      <c r="C323" s="206" t="s">
        <v>524</v>
      </c>
      <c r="D323" s="206" t="s">
        <v>131</v>
      </c>
      <c r="E323" s="207" t="s">
        <v>525</v>
      </c>
      <c r="F323" s="208" t="s">
        <v>526</v>
      </c>
      <c r="G323" s="209" t="s">
        <v>134</v>
      </c>
      <c r="H323" s="210">
        <v>1873.5</v>
      </c>
      <c r="I323" s="211"/>
      <c r="J323" s="212">
        <f>ROUND(I323*H323,2)</f>
        <v>0</v>
      </c>
      <c r="K323" s="208" t="s">
        <v>135</v>
      </c>
      <c r="L323" s="46"/>
      <c r="M323" s="213" t="s">
        <v>19</v>
      </c>
      <c r="N323" s="214" t="s">
        <v>44</v>
      </c>
      <c r="O323" s="86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136</v>
      </c>
      <c r="AT323" s="217" t="s">
        <v>131</v>
      </c>
      <c r="AU323" s="217" t="s">
        <v>137</v>
      </c>
      <c r="AY323" s="19" t="s">
        <v>129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137</v>
      </c>
      <c r="BK323" s="218">
        <f>ROUND(I323*H323,2)</f>
        <v>0</v>
      </c>
      <c r="BL323" s="19" t="s">
        <v>136</v>
      </c>
      <c r="BM323" s="217" t="s">
        <v>527</v>
      </c>
    </row>
    <row r="324" s="2" customFormat="1">
      <c r="A324" s="40"/>
      <c r="B324" s="41"/>
      <c r="C324" s="42"/>
      <c r="D324" s="219" t="s">
        <v>139</v>
      </c>
      <c r="E324" s="42"/>
      <c r="F324" s="220" t="s">
        <v>528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139</v>
      </c>
      <c r="AU324" s="19" t="s">
        <v>137</v>
      </c>
    </row>
    <row r="325" s="2" customFormat="1" ht="19.8" customHeight="1">
      <c r="A325" s="40"/>
      <c r="B325" s="41"/>
      <c r="C325" s="206" t="s">
        <v>529</v>
      </c>
      <c r="D325" s="206" t="s">
        <v>131</v>
      </c>
      <c r="E325" s="207" t="s">
        <v>530</v>
      </c>
      <c r="F325" s="208" t="s">
        <v>531</v>
      </c>
      <c r="G325" s="209" t="s">
        <v>134</v>
      </c>
      <c r="H325" s="210">
        <v>168615</v>
      </c>
      <c r="I325" s="211"/>
      <c r="J325" s="212">
        <f>ROUND(I325*H325,2)</f>
        <v>0</v>
      </c>
      <c r="K325" s="208" t="s">
        <v>135</v>
      </c>
      <c r="L325" s="46"/>
      <c r="M325" s="213" t="s">
        <v>19</v>
      </c>
      <c r="N325" s="214" t="s">
        <v>44</v>
      </c>
      <c r="O325" s="86"/>
      <c r="P325" s="215">
        <f>O325*H325</f>
        <v>0</v>
      </c>
      <c r="Q325" s="215">
        <v>0</v>
      </c>
      <c r="R325" s="215">
        <f>Q325*H325</f>
        <v>0</v>
      </c>
      <c r="S325" s="215">
        <v>0</v>
      </c>
      <c r="T325" s="21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7" t="s">
        <v>136</v>
      </c>
      <c r="AT325" s="217" t="s">
        <v>131</v>
      </c>
      <c r="AU325" s="217" t="s">
        <v>137</v>
      </c>
      <c r="AY325" s="19" t="s">
        <v>129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9" t="s">
        <v>137</v>
      </c>
      <c r="BK325" s="218">
        <f>ROUND(I325*H325,2)</f>
        <v>0</v>
      </c>
      <c r="BL325" s="19" t="s">
        <v>136</v>
      </c>
      <c r="BM325" s="217" t="s">
        <v>532</v>
      </c>
    </row>
    <row r="326" s="2" customFormat="1">
      <c r="A326" s="40"/>
      <c r="B326" s="41"/>
      <c r="C326" s="42"/>
      <c r="D326" s="219" t="s">
        <v>139</v>
      </c>
      <c r="E326" s="42"/>
      <c r="F326" s="220" t="s">
        <v>533</v>
      </c>
      <c r="G326" s="42"/>
      <c r="H326" s="42"/>
      <c r="I326" s="221"/>
      <c r="J326" s="42"/>
      <c r="K326" s="42"/>
      <c r="L326" s="46"/>
      <c r="M326" s="222"/>
      <c r="N326" s="223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139</v>
      </c>
      <c r="AU326" s="19" t="s">
        <v>137</v>
      </c>
    </row>
    <row r="327" s="13" customFormat="1">
      <c r="A327" s="13"/>
      <c r="B327" s="224"/>
      <c r="C327" s="225"/>
      <c r="D327" s="226" t="s">
        <v>141</v>
      </c>
      <c r="E327" s="225"/>
      <c r="F327" s="228" t="s">
        <v>518</v>
      </c>
      <c r="G327" s="225"/>
      <c r="H327" s="229">
        <v>168615</v>
      </c>
      <c r="I327" s="230"/>
      <c r="J327" s="225"/>
      <c r="K327" s="225"/>
      <c r="L327" s="231"/>
      <c r="M327" s="232"/>
      <c r="N327" s="233"/>
      <c r="O327" s="233"/>
      <c r="P327" s="233"/>
      <c r="Q327" s="233"/>
      <c r="R327" s="233"/>
      <c r="S327" s="233"/>
      <c r="T327" s="23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5" t="s">
        <v>141</v>
      </c>
      <c r="AU327" s="235" t="s">
        <v>137</v>
      </c>
      <c r="AV327" s="13" t="s">
        <v>137</v>
      </c>
      <c r="AW327" s="13" t="s">
        <v>4</v>
      </c>
      <c r="AX327" s="13" t="s">
        <v>80</v>
      </c>
      <c r="AY327" s="235" t="s">
        <v>129</v>
      </c>
    </row>
    <row r="328" s="2" customFormat="1" ht="14.4" customHeight="1">
      <c r="A328" s="40"/>
      <c r="B328" s="41"/>
      <c r="C328" s="206" t="s">
        <v>534</v>
      </c>
      <c r="D328" s="206" t="s">
        <v>131</v>
      </c>
      <c r="E328" s="207" t="s">
        <v>535</v>
      </c>
      <c r="F328" s="208" t="s">
        <v>536</v>
      </c>
      <c r="G328" s="209" t="s">
        <v>134</v>
      </c>
      <c r="H328" s="210">
        <v>1873.5</v>
      </c>
      <c r="I328" s="211"/>
      <c r="J328" s="212">
        <f>ROUND(I328*H328,2)</f>
        <v>0</v>
      </c>
      <c r="K328" s="208" t="s">
        <v>135</v>
      </c>
      <c r="L328" s="46"/>
      <c r="M328" s="213" t="s">
        <v>19</v>
      </c>
      <c r="N328" s="214" t="s">
        <v>44</v>
      </c>
      <c r="O328" s="86"/>
      <c r="P328" s="215">
        <f>O328*H328</f>
        <v>0</v>
      </c>
      <c r="Q328" s="215">
        <v>0</v>
      </c>
      <c r="R328" s="215">
        <f>Q328*H328</f>
        <v>0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136</v>
      </c>
      <c r="AT328" s="217" t="s">
        <v>131</v>
      </c>
      <c r="AU328" s="217" t="s">
        <v>137</v>
      </c>
      <c r="AY328" s="19" t="s">
        <v>129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137</v>
      </c>
      <c r="BK328" s="218">
        <f>ROUND(I328*H328,2)</f>
        <v>0</v>
      </c>
      <c r="BL328" s="19" t="s">
        <v>136</v>
      </c>
      <c r="BM328" s="217" t="s">
        <v>537</v>
      </c>
    </row>
    <row r="329" s="2" customFormat="1">
      <c r="A329" s="40"/>
      <c r="B329" s="41"/>
      <c r="C329" s="42"/>
      <c r="D329" s="219" t="s">
        <v>139</v>
      </c>
      <c r="E329" s="42"/>
      <c r="F329" s="220" t="s">
        <v>538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139</v>
      </c>
      <c r="AU329" s="19" t="s">
        <v>137</v>
      </c>
    </row>
    <row r="330" s="2" customFormat="1" ht="19.8" customHeight="1">
      <c r="A330" s="40"/>
      <c r="B330" s="41"/>
      <c r="C330" s="206" t="s">
        <v>539</v>
      </c>
      <c r="D330" s="206" t="s">
        <v>131</v>
      </c>
      <c r="E330" s="207" t="s">
        <v>540</v>
      </c>
      <c r="F330" s="208" t="s">
        <v>541</v>
      </c>
      <c r="G330" s="209" t="s">
        <v>208</v>
      </c>
      <c r="H330" s="210">
        <v>12.4</v>
      </c>
      <c r="I330" s="211"/>
      <c r="J330" s="212">
        <f>ROUND(I330*H330,2)</f>
        <v>0</v>
      </c>
      <c r="K330" s="208" t="s">
        <v>135</v>
      </c>
      <c r="L330" s="46"/>
      <c r="M330" s="213" t="s">
        <v>19</v>
      </c>
      <c r="N330" s="214" t="s">
        <v>44</v>
      </c>
      <c r="O330" s="86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136</v>
      </c>
      <c r="AT330" s="217" t="s">
        <v>131</v>
      </c>
      <c r="AU330" s="217" t="s">
        <v>137</v>
      </c>
      <c r="AY330" s="19" t="s">
        <v>129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137</v>
      </c>
      <c r="BK330" s="218">
        <f>ROUND(I330*H330,2)</f>
        <v>0</v>
      </c>
      <c r="BL330" s="19" t="s">
        <v>136</v>
      </c>
      <c r="BM330" s="217" t="s">
        <v>542</v>
      </c>
    </row>
    <row r="331" s="2" customFormat="1">
      <c r="A331" s="40"/>
      <c r="B331" s="41"/>
      <c r="C331" s="42"/>
      <c r="D331" s="219" t="s">
        <v>139</v>
      </c>
      <c r="E331" s="42"/>
      <c r="F331" s="220" t="s">
        <v>543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139</v>
      </c>
      <c r="AU331" s="19" t="s">
        <v>137</v>
      </c>
    </row>
    <row r="332" s="13" customFormat="1">
      <c r="A332" s="13"/>
      <c r="B332" s="224"/>
      <c r="C332" s="225"/>
      <c r="D332" s="226" t="s">
        <v>141</v>
      </c>
      <c r="E332" s="227" t="s">
        <v>19</v>
      </c>
      <c r="F332" s="228" t="s">
        <v>544</v>
      </c>
      <c r="G332" s="225"/>
      <c r="H332" s="229">
        <v>12.4</v>
      </c>
      <c r="I332" s="230"/>
      <c r="J332" s="225"/>
      <c r="K332" s="225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141</v>
      </c>
      <c r="AU332" s="235" t="s">
        <v>137</v>
      </c>
      <c r="AV332" s="13" t="s">
        <v>137</v>
      </c>
      <c r="AW332" s="13" t="s">
        <v>33</v>
      </c>
      <c r="AX332" s="13" t="s">
        <v>80</v>
      </c>
      <c r="AY332" s="235" t="s">
        <v>129</v>
      </c>
    </row>
    <row r="333" s="2" customFormat="1" ht="22.2" customHeight="1">
      <c r="A333" s="40"/>
      <c r="B333" s="41"/>
      <c r="C333" s="206" t="s">
        <v>545</v>
      </c>
      <c r="D333" s="206" t="s">
        <v>131</v>
      </c>
      <c r="E333" s="207" t="s">
        <v>546</v>
      </c>
      <c r="F333" s="208" t="s">
        <v>547</v>
      </c>
      <c r="G333" s="209" t="s">
        <v>208</v>
      </c>
      <c r="H333" s="210">
        <v>1116</v>
      </c>
      <c r="I333" s="211"/>
      <c r="J333" s="212">
        <f>ROUND(I333*H333,2)</f>
        <v>0</v>
      </c>
      <c r="K333" s="208" t="s">
        <v>135</v>
      </c>
      <c r="L333" s="46"/>
      <c r="M333" s="213" t="s">
        <v>19</v>
      </c>
      <c r="N333" s="214" t="s">
        <v>44</v>
      </c>
      <c r="O333" s="86"/>
      <c r="P333" s="215">
        <f>O333*H333</f>
        <v>0</v>
      </c>
      <c r="Q333" s="215">
        <v>0</v>
      </c>
      <c r="R333" s="215">
        <f>Q333*H333</f>
        <v>0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136</v>
      </c>
      <c r="AT333" s="217" t="s">
        <v>131</v>
      </c>
      <c r="AU333" s="217" t="s">
        <v>137</v>
      </c>
      <c r="AY333" s="19" t="s">
        <v>129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137</v>
      </c>
      <c r="BK333" s="218">
        <f>ROUND(I333*H333,2)</f>
        <v>0</v>
      </c>
      <c r="BL333" s="19" t="s">
        <v>136</v>
      </c>
      <c r="BM333" s="217" t="s">
        <v>548</v>
      </c>
    </row>
    <row r="334" s="2" customFormat="1">
      <c r="A334" s="40"/>
      <c r="B334" s="41"/>
      <c r="C334" s="42"/>
      <c r="D334" s="219" t="s">
        <v>139</v>
      </c>
      <c r="E334" s="42"/>
      <c r="F334" s="220" t="s">
        <v>549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139</v>
      </c>
      <c r="AU334" s="19" t="s">
        <v>137</v>
      </c>
    </row>
    <row r="335" s="13" customFormat="1">
      <c r="A335" s="13"/>
      <c r="B335" s="224"/>
      <c r="C335" s="225"/>
      <c r="D335" s="226" t="s">
        <v>141</v>
      </c>
      <c r="E335" s="225"/>
      <c r="F335" s="228" t="s">
        <v>550</v>
      </c>
      <c r="G335" s="225"/>
      <c r="H335" s="229">
        <v>1116</v>
      </c>
      <c r="I335" s="230"/>
      <c r="J335" s="225"/>
      <c r="K335" s="225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141</v>
      </c>
      <c r="AU335" s="235" t="s">
        <v>137</v>
      </c>
      <c r="AV335" s="13" t="s">
        <v>137</v>
      </c>
      <c r="AW335" s="13" t="s">
        <v>4</v>
      </c>
      <c r="AX335" s="13" t="s">
        <v>80</v>
      </c>
      <c r="AY335" s="235" t="s">
        <v>129</v>
      </c>
    </row>
    <row r="336" s="2" customFormat="1" ht="19.8" customHeight="1">
      <c r="A336" s="40"/>
      <c r="B336" s="41"/>
      <c r="C336" s="206" t="s">
        <v>551</v>
      </c>
      <c r="D336" s="206" t="s">
        <v>131</v>
      </c>
      <c r="E336" s="207" t="s">
        <v>552</v>
      </c>
      <c r="F336" s="208" t="s">
        <v>553</v>
      </c>
      <c r="G336" s="209" t="s">
        <v>208</v>
      </c>
      <c r="H336" s="210">
        <v>12.4</v>
      </c>
      <c r="I336" s="211"/>
      <c r="J336" s="212">
        <f>ROUND(I336*H336,2)</f>
        <v>0</v>
      </c>
      <c r="K336" s="208" t="s">
        <v>135</v>
      </c>
      <c r="L336" s="46"/>
      <c r="M336" s="213" t="s">
        <v>19</v>
      </c>
      <c r="N336" s="214" t="s">
        <v>44</v>
      </c>
      <c r="O336" s="86"/>
      <c r="P336" s="215">
        <f>O336*H336</f>
        <v>0</v>
      </c>
      <c r="Q336" s="215">
        <v>0</v>
      </c>
      <c r="R336" s="215">
        <f>Q336*H336</f>
        <v>0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136</v>
      </c>
      <c r="AT336" s="217" t="s">
        <v>131</v>
      </c>
      <c r="AU336" s="217" t="s">
        <v>137</v>
      </c>
      <c r="AY336" s="19" t="s">
        <v>129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137</v>
      </c>
      <c r="BK336" s="218">
        <f>ROUND(I336*H336,2)</f>
        <v>0</v>
      </c>
      <c r="BL336" s="19" t="s">
        <v>136</v>
      </c>
      <c r="BM336" s="217" t="s">
        <v>554</v>
      </c>
    </row>
    <row r="337" s="2" customFormat="1">
      <c r="A337" s="40"/>
      <c r="B337" s="41"/>
      <c r="C337" s="42"/>
      <c r="D337" s="219" t="s">
        <v>139</v>
      </c>
      <c r="E337" s="42"/>
      <c r="F337" s="220" t="s">
        <v>555</v>
      </c>
      <c r="G337" s="42"/>
      <c r="H337" s="42"/>
      <c r="I337" s="221"/>
      <c r="J337" s="42"/>
      <c r="K337" s="42"/>
      <c r="L337" s="46"/>
      <c r="M337" s="222"/>
      <c r="N337" s="223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139</v>
      </c>
      <c r="AU337" s="19" t="s">
        <v>137</v>
      </c>
    </row>
    <row r="338" s="2" customFormat="1" ht="19.8" customHeight="1">
      <c r="A338" s="40"/>
      <c r="B338" s="41"/>
      <c r="C338" s="206" t="s">
        <v>556</v>
      </c>
      <c r="D338" s="206" t="s">
        <v>131</v>
      </c>
      <c r="E338" s="207" t="s">
        <v>557</v>
      </c>
      <c r="F338" s="208" t="s">
        <v>558</v>
      </c>
      <c r="G338" s="209" t="s">
        <v>208</v>
      </c>
      <c r="H338" s="210">
        <v>6</v>
      </c>
      <c r="I338" s="211"/>
      <c r="J338" s="212">
        <f>ROUND(I338*H338,2)</f>
        <v>0</v>
      </c>
      <c r="K338" s="208" t="s">
        <v>135</v>
      </c>
      <c r="L338" s="46"/>
      <c r="M338" s="213" t="s">
        <v>19</v>
      </c>
      <c r="N338" s="214" t="s">
        <v>44</v>
      </c>
      <c r="O338" s="86"/>
      <c r="P338" s="215">
        <f>O338*H338</f>
        <v>0</v>
      </c>
      <c r="Q338" s="215">
        <v>0</v>
      </c>
      <c r="R338" s="215">
        <f>Q338*H338</f>
        <v>0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136</v>
      </c>
      <c r="AT338" s="217" t="s">
        <v>131</v>
      </c>
      <c r="AU338" s="217" t="s">
        <v>137</v>
      </c>
      <c r="AY338" s="19" t="s">
        <v>129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137</v>
      </c>
      <c r="BK338" s="218">
        <f>ROUND(I338*H338,2)</f>
        <v>0</v>
      </c>
      <c r="BL338" s="19" t="s">
        <v>136</v>
      </c>
      <c r="BM338" s="217" t="s">
        <v>559</v>
      </c>
    </row>
    <row r="339" s="2" customFormat="1">
      <c r="A339" s="40"/>
      <c r="B339" s="41"/>
      <c r="C339" s="42"/>
      <c r="D339" s="219" t="s">
        <v>139</v>
      </c>
      <c r="E339" s="42"/>
      <c r="F339" s="220" t="s">
        <v>560</v>
      </c>
      <c r="G339" s="42"/>
      <c r="H339" s="42"/>
      <c r="I339" s="221"/>
      <c r="J339" s="42"/>
      <c r="K339" s="42"/>
      <c r="L339" s="46"/>
      <c r="M339" s="222"/>
      <c r="N339" s="223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139</v>
      </c>
      <c r="AU339" s="19" t="s">
        <v>137</v>
      </c>
    </row>
    <row r="340" s="13" customFormat="1">
      <c r="A340" s="13"/>
      <c r="B340" s="224"/>
      <c r="C340" s="225"/>
      <c r="D340" s="226" t="s">
        <v>141</v>
      </c>
      <c r="E340" s="227" t="s">
        <v>19</v>
      </c>
      <c r="F340" s="228" t="s">
        <v>561</v>
      </c>
      <c r="G340" s="225"/>
      <c r="H340" s="229">
        <v>6</v>
      </c>
      <c r="I340" s="230"/>
      <c r="J340" s="225"/>
      <c r="K340" s="225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141</v>
      </c>
      <c r="AU340" s="235" t="s">
        <v>137</v>
      </c>
      <c r="AV340" s="13" t="s">
        <v>137</v>
      </c>
      <c r="AW340" s="13" t="s">
        <v>33</v>
      </c>
      <c r="AX340" s="13" t="s">
        <v>80</v>
      </c>
      <c r="AY340" s="235" t="s">
        <v>129</v>
      </c>
    </row>
    <row r="341" s="2" customFormat="1" ht="22.2" customHeight="1">
      <c r="A341" s="40"/>
      <c r="B341" s="41"/>
      <c r="C341" s="206" t="s">
        <v>562</v>
      </c>
      <c r="D341" s="206" t="s">
        <v>131</v>
      </c>
      <c r="E341" s="207" t="s">
        <v>563</v>
      </c>
      <c r="F341" s="208" t="s">
        <v>564</v>
      </c>
      <c r="G341" s="209" t="s">
        <v>208</v>
      </c>
      <c r="H341" s="210">
        <v>540</v>
      </c>
      <c r="I341" s="211"/>
      <c r="J341" s="212">
        <f>ROUND(I341*H341,2)</f>
        <v>0</v>
      </c>
      <c r="K341" s="208" t="s">
        <v>135</v>
      </c>
      <c r="L341" s="46"/>
      <c r="M341" s="213" t="s">
        <v>19</v>
      </c>
      <c r="N341" s="214" t="s">
        <v>44</v>
      </c>
      <c r="O341" s="86"/>
      <c r="P341" s="215">
        <f>O341*H341</f>
        <v>0</v>
      </c>
      <c r="Q341" s="215">
        <v>0</v>
      </c>
      <c r="R341" s="215">
        <f>Q341*H341</f>
        <v>0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136</v>
      </c>
      <c r="AT341" s="217" t="s">
        <v>131</v>
      </c>
      <c r="AU341" s="217" t="s">
        <v>137</v>
      </c>
      <c r="AY341" s="19" t="s">
        <v>129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137</v>
      </c>
      <c r="BK341" s="218">
        <f>ROUND(I341*H341,2)</f>
        <v>0</v>
      </c>
      <c r="BL341" s="19" t="s">
        <v>136</v>
      </c>
      <c r="BM341" s="217" t="s">
        <v>565</v>
      </c>
    </row>
    <row r="342" s="2" customFormat="1">
      <c r="A342" s="40"/>
      <c r="B342" s="41"/>
      <c r="C342" s="42"/>
      <c r="D342" s="219" t="s">
        <v>139</v>
      </c>
      <c r="E342" s="42"/>
      <c r="F342" s="220" t="s">
        <v>566</v>
      </c>
      <c r="G342" s="42"/>
      <c r="H342" s="42"/>
      <c r="I342" s="221"/>
      <c r="J342" s="42"/>
      <c r="K342" s="42"/>
      <c r="L342" s="46"/>
      <c r="M342" s="222"/>
      <c r="N342" s="22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139</v>
      </c>
      <c r="AU342" s="19" t="s">
        <v>137</v>
      </c>
    </row>
    <row r="343" s="2" customFormat="1" ht="22.2" customHeight="1">
      <c r="A343" s="40"/>
      <c r="B343" s="41"/>
      <c r="C343" s="206" t="s">
        <v>567</v>
      </c>
      <c r="D343" s="206" t="s">
        <v>131</v>
      </c>
      <c r="E343" s="207" t="s">
        <v>568</v>
      </c>
      <c r="F343" s="208" t="s">
        <v>569</v>
      </c>
      <c r="G343" s="209" t="s">
        <v>208</v>
      </c>
      <c r="H343" s="210">
        <v>6</v>
      </c>
      <c r="I343" s="211"/>
      <c r="J343" s="212">
        <f>ROUND(I343*H343,2)</f>
        <v>0</v>
      </c>
      <c r="K343" s="208" t="s">
        <v>135</v>
      </c>
      <c r="L343" s="46"/>
      <c r="M343" s="213" t="s">
        <v>19</v>
      </c>
      <c r="N343" s="214" t="s">
        <v>44</v>
      </c>
      <c r="O343" s="86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136</v>
      </c>
      <c r="AT343" s="217" t="s">
        <v>131</v>
      </c>
      <c r="AU343" s="217" t="s">
        <v>137</v>
      </c>
      <c r="AY343" s="19" t="s">
        <v>129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137</v>
      </c>
      <c r="BK343" s="218">
        <f>ROUND(I343*H343,2)</f>
        <v>0</v>
      </c>
      <c r="BL343" s="19" t="s">
        <v>136</v>
      </c>
      <c r="BM343" s="217" t="s">
        <v>570</v>
      </c>
    </row>
    <row r="344" s="2" customFormat="1">
      <c r="A344" s="40"/>
      <c r="B344" s="41"/>
      <c r="C344" s="42"/>
      <c r="D344" s="219" t="s">
        <v>139</v>
      </c>
      <c r="E344" s="42"/>
      <c r="F344" s="220" t="s">
        <v>571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139</v>
      </c>
      <c r="AU344" s="19" t="s">
        <v>137</v>
      </c>
    </row>
    <row r="345" s="2" customFormat="1" ht="14.4" customHeight="1">
      <c r="A345" s="40"/>
      <c r="B345" s="41"/>
      <c r="C345" s="206" t="s">
        <v>572</v>
      </c>
      <c r="D345" s="206" t="s">
        <v>131</v>
      </c>
      <c r="E345" s="207" t="s">
        <v>573</v>
      </c>
      <c r="F345" s="208" t="s">
        <v>574</v>
      </c>
      <c r="G345" s="209" t="s">
        <v>432</v>
      </c>
      <c r="H345" s="210">
        <v>4</v>
      </c>
      <c r="I345" s="211"/>
      <c r="J345" s="212">
        <f>ROUND(I345*H345,2)</f>
        <v>0</v>
      </c>
      <c r="K345" s="208" t="s">
        <v>135</v>
      </c>
      <c r="L345" s="46"/>
      <c r="M345" s="213" t="s">
        <v>19</v>
      </c>
      <c r="N345" s="214" t="s">
        <v>44</v>
      </c>
      <c r="O345" s="86"/>
      <c r="P345" s="215">
        <f>O345*H345</f>
        <v>0</v>
      </c>
      <c r="Q345" s="215">
        <v>0</v>
      </c>
      <c r="R345" s="215">
        <f>Q345*H345</f>
        <v>0</v>
      </c>
      <c r="S345" s="215">
        <v>0</v>
      </c>
      <c r="T345" s="216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7" t="s">
        <v>136</v>
      </c>
      <c r="AT345" s="217" t="s">
        <v>131</v>
      </c>
      <c r="AU345" s="217" t="s">
        <v>137</v>
      </c>
      <c r="AY345" s="19" t="s">
        <v>129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9" t="s">
        <v>137</v>
      </c>
      <c r="BK345" s="218">
        <f>ROUND(I345*H345,2)</f>
        <v>0</v>
      </c>
      <c r="BL345" s="19" t="s">
        <v>136</v>
      </c>
      <c r="BM345" s="217" t="s">
        <v>575</v>
      </c>
    </row>
    <row r="346" s="2" customFormat="1">
      <c r="A346" s="40"/>
      <c r="B346" s="41"/>
      <c r="C346" s="42"/>
      <c r="D346" s="219" t="s">
        <v>139</v>
      </c>
      <c r="E346" s="42"/>
      <c r="F346" s="220" t="s">
        <v>576</v>
      </c>
      <c r="G346" s="42"/>
      <c r="H346" s="42"/>
      <c r="I346" s="221"/>
      <c r="J346" s="42"/>
      <c r="K346" s="42"/>
      <c r="L346" s="46"/>
      <c r="M346" s="222"/>
      <c r="N346" s="22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139</v>
      </c>
      <c r="AU346" s="19" t="s">
        <v>137</v>
      </c>
    </row>
    <row r="347" s="2" customFormat="1" ht="14.4" customHeight="1">
      <c r="A347" s="40"/>
      <c r="B347" s="41"/>
      <c r="C347" s="236" t="s">
        <v>577</v>
      </c>
      <c r="D347" s="236" t="s">
        <v>165</v>
      </c>
      <c r="E347" s="237" t="s">
        <v>578</v>
      </c>
      <c r="F347" s="238" t="s">
        <v>579</v>
      </c>
      <c r="G347" s="239" t="s">
        <v>432</v>
      </c>
      <c r="H347" s="240">
        <v>4</v>
      </c>
      <c r="I347" s="241"/>
      <c r="J347" s="242">
        <f>ROUND(I347*H347,2)</f>
        <v>0</v>
      </c>
      <c r="K347" s="238" t="s">
        <v>135</v>
      </c>
      <c r="L347" s="243"/>
      <c r="M347" s="244" t="s">
        <v>19</v>
      </c>
      <c r="N347" s="245" t="s">
        <v>44</v>
      </c>
      <c r="O347" s="86"/>
      <c r="P347" s="215">
        <f>O347*H347</f>
        <v>0</v>
      </c>
      <c r="Q347" s="215">
        <v>0.00027999999999999998</v>
      </c>
      <c r="R347" s="215">
        <f>Q347*H347</f>
        <v>0.0011199999999999999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169</v>
      </c>
      <c r="AT347" s="217" t="s">
        <v>165</v>
      </c>
      <c r="AU347" s="217" t="s">
        <v>137</v>
      </c>
      <c r="AY347" s="19" t="s">
        <v>129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137</v>
      </c>
      <c r="BK347" s="218">
        <f>ROUND(I347*H347,2)</f>
        <v>0</v>
      </c>
      <c r="BL347" s="19" t="s">
        <v>136</v>
      </c>
      <c r="BM347" s="217" t="s">
        <v>580</v>
      </c>
    </row>
    <row r="348" s="2" customFormat="1" ht="22.2" customHeight="1">
      <c r="A348" s="40"/>
      <c r="B348" s="41"/>
      <c r="C348" s="206" t="s">
        <v>581</v>
      </c>
      <c r="D348" s="206" t="s">
        <v>131</v>
      </c>
      <c r="E348" s="207" t="s">
        <v>582</v>
      </c>
      <c r="F348" s="208" t="s">
        <v>583</v>
      </c>
      <c r="G348" s="209" t="s">
        <v>432</v>
      </c>
      <c r="H348" s="210">
        <v>2256</v>
      </c>
      <c r="I348" s="211"/>
      <c r="J348" s="212">
        <f>ROUND(I348*H348,2)</f>
        <v>0</v>
      </c>
      <c r="K348" s="208" t="s">
        <v>135</v>
      </c>
      <c r="L348" s="46"/>
      <c r="M348" s="213" t="s">
        <v>19</v>
      </c>
      <c r="N348" s="214" t="s">
        <v>44</v>
      </c>
      <c r="O348" s="86"/>
      <c r="P348" s="215">
        <f>O348*H348</f>
        <v>0</v>
      </c>
      <c r="Q348" s="215">
        <v>1.0000000000000001E-05</v>
      </c>
      <c r="R348" s="215">
        <f>Q348*H348</f>
        <v>0.02256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136</v>
      </c>
      <c r="AT348" s="217" t="s">
        <v>131</v>
      </c>
      <c r="AU348" s="217" t="s">
        <v>137</v>
      </c>
      <c r="AY348" s="19" t="s">
        <v>129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137</v>
      </c>
      <c r="BK348" s="218">
        <f>ROUND(I348*H348,2)</f>
        <v>0</v>
      </c>
      <c r="BL348" s="19" t="s">
        <v>136</v>
      </c>
      <c r="BM348" s="217" t="s">
        <v>584</v>
      </c>
    </row>
    <row r="349" s="2" customFormat="1">
      <c r="A349" s="40"/>
      <c r="B349" s="41"/>
      <c r="C349" s="42"/>
      <c r="D349" s="219" t="s">
        <v>139</v>
      </c>
      <c r="E349" s="42"/>
      <c r="F349" s="220" t="s">
        <v>585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139</v>
      </c>
      <c r="AU349" s="19" t="s">
        <v>137</v>
      </c>
    </row>
    <row r="350" s="13" customFormat="1">
      <c r="A350" s="13"/>
      <c r="B350" s="224"/>
      <c r="C350" s="225"/>
      <c r="D350" s="226" t="s">
        <v>141</v>
      </c>
      <c r="E350" s="227" t="s">
        <v>19</v>
      </c>
      <c r="F350" s="228" t="s">
        <v>586</v>
      </c>
      <c r="G350" s="225"/>
      <c r="H350" s="229">
        <v>2256</v>
      </c>
      <c r="I350" s="230"/>
      <c r="J350" s="225"/>
      <c r="K350" s="225"/>
      <c r="L350" s="231"/>
      <c r="M350" s="232"/>
      <c r="N350" s="233"/>
      <c r="O350" s="233"/>
      <c r="P350" s="233"/>
      <c r="Q350" s="233"/>
      <c r="R350" s="233"/>
      <c r="S350" s="233"/>
      <c r="T350" s="23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5" t="s">
        <v>141</v>
      </c>
      <c r="AU350" s="235" t="s">
        <v>137</v>
      </c>
      <c r="AV350" s="13" t="s">
        <v>137</v>
      </c>
      <c r="AW350" s="13" t="s">
        <v>33</v>
      </c>
      <c r="AX350" s="13" t="s">
        <v>80</v>
      </c>
      <c r="AY350" s="235" t="s">
        <v>129</v>
      </c>
    </row>
    <row r="351" s="2" customFormat="1" ht="22.2" customHeight="1">
      <c r="A351" s="40"/>
      <c r="B351" s="41"/>
      <c r="C351" s="206" t="s">
        <v>587</v>
      </c>
      <c r="D351" s="206" t="s">
        <v>131</v>
      </c>
      <c r="E351" s="207" t="s">
        <v>588</v>
      </c>
      <c r="F351" s="208" t="s">
        <v>589</v>
      </c>
      <c r="G351" s="209" t="s">
        <v>145</v>
      </c>
      <c r="H351" s="210">
        <v>25.452000000000002</v>
      </c>
      <c r="I351" s="211"/>
      <c r="J351" s="212">
        <f>ROUND(I351*H351,2)</f>
        <v>0</v>
      </c>
      <c r="K351" s="208" t="s">
        <v>135</v>
      </c>
      <c r="L351" s="46"/>
      <c r="M351" s="213" t="s">
        <v>19</v>
      </c>
      <c r="N351" s="214" t="s">
        <v>44</v>
      </c>
      <c r="O351" s="86"/>
      <c r="P351" s="215">
        <f>O351*H351</f>
        <v>0</v>
      </c>
      <c r="Q351" s="215">
        <v>0</v>
      </c>
      <c r="R351" s="215">
        <f>Q351*H351</f>
        <v>0</v>
      </c>
      <c r="S351" s="215">
        <v>1.671</v>
      </c>
      <c r="T351" s="216">
        <f>S351*H351</f>
        <v>42.530292000000003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136</v>
      </c>
      <c r="AT351" s="217" t="s">
        <v>131</v>
      </c>
      <c r="AU351" s="217" t="s">
        <v>137</v>
      </c>
      <c r="AY351" s="19" t="s">
        <v>129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137</v>
      </c>
      <c r="BK351" s="218">
        <f>ROUND(I351*H351,2)</f>
        <v>0</v>
      </c>
      <c r="BL351" s="19" t="s">
        <v>136</v>
      </c>
      <c r="BM351" s="217" t="s">
        <v>590</v>
      </c>
    </row>
    <row r="352" s="2" customFormat="1">
      <c r="A352" s="40"/>
      <c r="B352" s="41"/>
      <c r="C352" s="42"/>
      <c r="D352" s="219" t="s">
        <v>139</v>
      </c>
      <c r="E352" s="42"/>
      <c r="F352" s="220" t="s">
        <v>591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139</v>
      </c>
      <c r="AU352" s="19" t="s">
        <v>137</v>
      </c>
    </row>
    <row r="353" s="13" customFormat="1">
      <c r="A353" s="13"/>
      <c r="B353" s="224"/>
      <c r="C353" s="225"/>
      <c r="D353" s="226" t="s">
        <v>141</v>
      </c>
      <c r="E353" s="227" t="s">
        <v>19</v>
      </c>
      <c r="F353" s="228" t="s">
        <v>592</v>
      </c>
      <c r="G353" s="225"/>
      <c r="H353" s="229">
        <v>8.7479999999999993</v>
      </c>
      <c r="I353" s="230"/>
      <c r="J353" s="225"/>
      <c r="K353" s="225"/>
      <c r="L353" s="231"/>
      <c r="M353" s="232"/>
      <c r="N353" s="233"/>
      <c r="O353" s="233"/>
      <c r="P353" s="233"/>
      <c r="Q353" s="233"/>
      <c r="R353" s="233"/>
      <c r="S353" s="233"/>
      <c r="T353" s="23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5" t="s">
        <v>141</v>
      </c>
      <c r="AU353" s="235" t="s">
        <v>137</v>
      </c>
      <c r="AV353" s="13" t="s">
        <v>137</v>
      </c>
      <c r="AW353" s="13" t="s">
        <v>33</v>
      </c>
      <c r="AX353" s="13" t="s">
        <v>72</v>
      </c>
      <c r="AY353" s="235" t="s">
        <v>129</v>
      </c>
    </row>
    <row r="354" s="13" customFormat="1">
      <c r="A354" s="13"/>
      <c r="B354" s="224"/>
      <c r="C354" s="225"/>
      <c r="D354" s="226" t="s">
        <v>141</v>
      </c>
      <c r="E354" s="227" t="s">
        <v>19</v>
      </c>
      <c r="F354" s="228" t="s">
        <v>593</v>
      </c>
      <c r="G354" s="225"/>
      <c r="H354" s="229">
        <v>9.9000000000000004</v>
      </c>
      <c r="I354" s="230"/>
      <c r="J354" s="225"/>
      <c r="K354" s="225"/>
      <c r="L354" s="231"/>
      <c r="M354" s="232"/>
      <c r="N354" s="233"/>
      <c r="O354" s="233"/>
      <c r="P354" s="233"/>
      <c r="Q354" s="233"/>
      <c r="R354" s="233"/>
      <c r="S354" s="233"/>
      <c r="T354" s="23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5" t="s">
        <v>141</v>
      </c>
      <c r="AU354" s="235" t="s">
        <v>137</v>
      </c>
      <c r="AV354" s="13" t="s">
        <v>137</v>
      </c>
      <c r="AW354" s="13" t="s">
        <v>33</v>
      </c>
      <c r="AX354" s="13" t="s">
        <v>72</v>
      </c>
      <c r="AY354" s="235" t="s">
        <v>129</v>
      </c>
    </row>
    <row r="355" s="13" customFormat="1">
      <c r="A355" s="13"/>
      <c r="B355" s="224"/>
      <c r="C355" s="225"/>
      <c r="D355" s="226" t="s">
        <v>141</v>
      </c>
      <c r="E355" s="227" t="s">
        <v>19</v>
      </c>
      <c r="F355" s="228" t="s">
        <v>594</v>
      </c>
      <c r="G355" s="225"/>
      <c r="H355" s="229">
        <v>3.645</v>
      </c>
      <c r="I355" s="230"/>
      <c r="J355" s="225"/>
      <c r="K355" s="225"/>
      <c r="L355" s="231"/>
      <c r="M355" s="232"/>
      <c r="N355" s="233"/>
      <c r="O355" s="233"/>
      <c r="P355" s="233"/>
      <c r="Q355" s="233"/>
      <c r="R355" s="233"/>
      <c r="S355" s="233"/>
      <c r="T355" s="23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5" t="s">
        <v>141</v>
      </c>
      <c r="AU355" s="235" t="s">
        <v>137</v>
      </c>
      <c r="AV355" s="13" t="s">
        <v>137</v>
      </c>
      <c r="AW355" s="13" t="s">
        <v>33</v>
      </c>
      <c r="AX355" s="13" t="s">
        <v>72</v>
      </c>
      <c r="AY355" s="235" t="s">
        <v>129</v>
      </c>
    </row>
    <row r="356" s="13" customFormat="1">
      <c r="A356" s="13"/>
      <c r="B356" s="224"/>
      <c r="C356" s="225"/>
      <c r="D356" s="226" t="s">
        <v>141</v>
      </c>
      <c r="E356" s="227" t="s">
        <v>19</v>
      </c>
      <c r="F356" s="228" t="s">
        <v>595</v>
      </c>
      <c r="G356" s="225"/>
      <c r="H356" s="229">
        <v>3.1589999999999998</v>
      </c>
      <c r="I356" s="230"/>
      <c r="J356" s="225"/>
      <c r="K356" s="225"/>
      <c r="L356" s="231"/>
      <c r="M356" s="232"/>
      <c r="N356" s="233"/>
      <c r="O356" s="233"/>
      <c r="P356" s="233"/>
      <c r="Q356" s="233"/>
      <c r="R356" s="233"/>
      <c r="S356" s="233"/>
      <c r="T356" s="23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5" t="s">
        <v>141</v>
      </c>
      <c r="AU356" s="235" t="s">
        <v>137</v>
      </c>
      <c r="AV356" s="13" t="s">
        <v>137</v>
      </c>
      <c r="AW356" s="13" t="s">
        <v>33</v>
      </c>
      <c r="AX356" s="13" t="s">
        <v>72</v>
      </c>
      <c r="AY356" s="235" t="s">
        <v>129</v>
      </c>
    </row>
    <row r="357" s="15" customFormat="1">
      <c r="A357" s="15"/>
      <c r="B357" s="256"/>
      <c r="C357" s="257"/>
      <c r="D357" s="226" t="s">
        <v>141</v>
      </c>
      <c r="E357" s="258" t="s">
        <v>19</v>
      </c>
      <c r="F357" s="259" t="s">
        <v>181</v>
      </c>
      <c r="G357" s="257"/>
      <c r="H357" s="260">
        <v>25.452000000000002</v>
      </c>
      <c r="I357" s="261"/>
      <c r="J357" s="257"/>
      <c r="K357" s="257"/>
      <c r="L357" s="262"/>
      <c r="M357" s="263"/>
      <c r="N357" s="264"/>
      <c r="O357" s="264"/>
      <c r="P357" s="264"/>
      <c r="Q357" s="264"/>
      <c r="R357" s="264"/>
      <c r="S357" s="264"/>
      <c r="T357" s="26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6" t="s">
        <v>141</v>
      </c>
      <c r="AU357" s="266" t="s">
        <v>137</v>
      </c>
      <c r="AV357" s="15" t="s">
        <v>136</v>
      </c>
      <c r="AW357" s="15" t="s">
        <v>33</v>
      </c>
      <c r="AX357" s="15" t="s">
        <v>80</v>
      </c>
      <c r="AY357" s="266" t="s">
        <v>129</v>
      </c>
    </row>
    <row r="358" s="2" customFormat="1" ht="14.4" customHeight="1">
      <c r="A358" s="40"/>
      <c r="B358" s="41"/>
      <c r="C358" s="206" t="s">
        <v>596</v>
      </c>
      <c r="D358" s="206" t="s">
        <v>131</v>
      </c>
      <c r="E358" s="207" t="s">
        <v>597</v>
      </c>
      <c r="F358" s="208" t="s">
        <v>598</v>
      </c>
      <c r="G358" s="209" t="s">
        <v>145</v>
      </c>
      <c r="H358" s="210">
        <v>0.59999999999999998</v>
      </c>
      <c r="I358" s="211"/>
      <c r="J358" s="212">
        <f>ROUND(I358*H358,2)</f>
        <v>0</v>
      </c>
      <c r="K358" s="208" t="s">
        <v>135</v>
      </c>
      <c r="L358" s="46"/>
      <c r="M358" s="213" t="s">
        <v>19</v>
      </c>
      <c r="N358" s="214" t="s">
        <v>44</v>
      </c>
      <c r="O358" s="86"/>
      <c r="P358" s="215">
        <f>O358*H358</f>
        <v>0</v>
      </c>
      <c r="Q358" s="215">
        <v>0</v>
      </c>
      <c r="R358" s="215">
        <f>Q358*H358</f>
        <v>0</v>
      </c>
      <c r="S358" s="215">
        <v>2.2000000000000002</v>
      </c>
      <c r="T358" s="216">
        <f>S358*H358</f>
        <v>1.3200000000000001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136</v>
      </c>
      <c r="AT358" s="217" t="s">
        <v>131</v>
      </c>
      <c r="AU358" s="217" t="s">
        <v>137</v>
      </c>
      <c r="AY358" s="19" t="s">
        <v>129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137</v>
      </c>
      <c r="BK358" s="218">
        <f>ROUND(I358*H358,2)</f>
        <v>0</v>
      </c>
      <c r="BL358" s="19" t="s">
        <v>136</v>
      </c>
      <c r="BM358" s="217" t="s">
        <v>599</v>
      </c>
    </row>
    <row r="359" s="2" customFormat="1">
      <c r="A359" s="40"/>
      <c r="B359" s="41"/>
      <c r="C359" s="42"/>
      <c r="D359" s="219" t="s">
        <v>139</v>
      </c>
      <c r="E359" s="42"/>
      <c r="F359" s="220" t="s">
        <v>600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139</v>
      </c>
      <c r="AU359" s="19" t="s">
        <v>137</v>
      </c>
    </row>
    <row r="360" s="2" customFormat="1">
      <c r="A360" s="40"/>
      <c r="B360" s="41"/>
      <c r="C360" s="42"/>
      <c r="D360" s="226" t="s">
        <v>212</v>
      </c>
      <c r="E360" s="42"/>
      <c r="F360" s="267" t="s">
        <v>601</v>
      </c>
      <c r="G360" s="42"/>
      <c r="H360" s="42"/>
      <c r="I360" s="221"/>
      <c r="J360" s="42"/>
      <c r="K360" s="42"/>
      <c r="L360" s="46"/>
      <c r="M360" s="222"/>
      <c r="N360" s="22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212</v>
      </c>
      <c r="AU360" s="19" t="s">
        <v>137</v>
      </c>
    </row>
    <row r="361" s="13" customFormat="1">
      <c r="A361" s="13"/>
      <c r="B361" s="224"/>
      <c r="C361" s="225"/>
      <c r="D361" s="226" t="s">
        <v>141</v>
      </c>
      <c r="E361" s="227" t="s">
        <v>19</v>
      </c>
      <c r="F361" s="228" t="s">
        <v>469</v>
      </c>
      <c r="G361" s="225"/>
      <c r="H361" s="229">
        <v>0.59999999999999998</v>
      </c>
      <c r="I361" s="230"/>
      <c r="J361" s="225"/>
      <c r="K361" s="225"/>
      <c r="L361" s="231"/>
      <c r="M361" s="232"/>
      <c r="N361" s="233"/>
      <c r="O361" s="233"/>
      <c r="P361" s="233"/>
      <c r="Q361" s="233"/>
      <c r="R361" s="233"/>
      <c r="S361" s="233"/>
      <c r="T361" s="23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5" t="s">
        <v>141</v>
      </c>
      <c r="AU361" s="235" t="s">
        <v>137</v>
      </c>
      <c r="AV361" s="13" t="s">
        <v>137</v>
      </c>
      <c r="AW361" s="13" t="s">
        <v>33</v>
      </c>
      <c r="AX361" s="13" t="s">
        <v>80</v>
      </c>
      <c r="AY361" s="235" t="s">
        <v>129</v>
      </c>
    </row>
    <row r="362" s="2" customFormat="1" ht="22.2" customHeight="1">
      <c r="A362" s="40"/>
      <c r="B362" s="41"/>
      <c r="C362" s="206" t="s">
        <v>602</v>
      </c>
      <c r="D362" s="206" t="s">
        <v>131</v>
      </c>
      <c r="E362" s="207" t="s">
        <v>603</v>
      </c>
      <c r="F362" s="208" t="s">
        <v>604</v>
      </c>
      <c r="G362" s="209" t="s">
        <v>134</v>
      </c>
      <c r="H362" s="210">
        <v>3.6000000000000001</v>
      </c>
      <c r="I362" s="211"/>
      <c r="J362" s="212">
        <f>ROUND(I362*H362,2)</f>
        <v>0</v>
      </c>
      <c r="K362" s="208" t="s">
        <v>209</v>
      </c>
      <c r="L362" s="46"/>
      <c r="M362" s="213" t="s">
        <v>19</v>
      </c>
      <c r="N362" s="214" t="s">
        <v>44</v>
      </c>
      <c r="O362" s="86"/>
      <c r="P362" s="215">
        <f>O362*H362</f>
        <v>0</v>
      </c>
      <c r="Q362" s="215">
        <v>0</v>
      </c>
      <c r="R362" s="215">
        <f>Q362*H362</f>
        <v>0</v>
      </c>
      <c r="S362" s="215">
        <v>0.067000000000000004</v>
      </c>
      <c r="T362" s="216">
        <f>S362*H362</f>
        <v>0.24120000000000003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7" t="s">
        <v>136</v>
      </c>
      <c r="AT362" s="217" t="s">
        <v>131</v>
      </c>
      <c r="AU362" s="217" t="s">
        <v>137</v>
      </c>
      <c r="AY362" s="19" t="s">
        <v>129</v>
      </c>
      <c r="BE362" s="218">
        <f>IF(N362="základní",J362,0)</f>
        <v>0</v>
      </c>
      <c r="BF362" s="218">
        <f>IF(N362="snížená",J362,0)</f>
        <v>0</v>
      </c>
      <c r="BG362" s="218">
        <f>IF(N362="zákl. přenesená",J362,0)</f>
        <v>0</v>
      </c>
      <c r="BH362" s="218">
        <f>IF(N362="sníž. přenesená",J362,0)</f>
        <v>0</v>
      </c>
      <c r="BI362" s="218">
        <f>IF(N362="nulová",J362,0)</f>
        <v>0</v>
      </c>
      <c r="BJ362" s="19" t="s">
        <v>137</v>
      </c>
      <c r="BK362" s="218">
        <f>ROUND(I362*H362,2)</f>
        <v>0</v>
      </c>
      <c r="BL362" s="19" t="s">
        <v>136</v>
      </c>
      <c r="BM362" s="217" t="s">
        <v>605</v>
      </c>
    </row>
    <row r="363" s="2" customFormat="1">
      <c r="A363" s="40"/>
      <c r="B363" s="41"/>
      <c r="C363" s="42"/>
      <c r="D363" s="219" t="s">
        <v>139</v>
      </c>
      <c r="E363" s="42"/>
      <c r="F363" s="220" t="s">
        <v>606</v>
      </c>
      <c r="G363" s="42"/>
      <c r="H363" s="42"/>
      <c r="I363" s="221"/>
      <c r="J363" s="42"/>
      <c r="K363" s="42"/>
      <c r="L363" s="46"/>
      <c r="M363" s="222"/>
      <c r="N363" s="22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139</v>
      </c>
      <c r="AU363" s="19" t="s">
        <v>137</v>
      </c>
    </row>
    <row r="364" s="13" customFormat="1">
      <c r="A364" s="13"/>
      <c r="B364" s="224"/>
      <c r="C364" s="225"/>
      <c r="D364" s="226" t="s">
        <v>141</v>
      </c>
      <c r="E364" s="227" t="s">
        <v>19</v>
      </c>
      <c r="F364" s="228" t="s">
        <v>607</v>
      </c>
      <c r="G364" s="225"/>
      <c r="H364" s="229">
        <v>3.6000000000000001</v>
      </c>
      <c r="I364" s="230"/>
      <c r="J364" s="225"/>
      <c r="K364" s="225"/>
      <c r="L364" s="231"/>
      <c r="M364" s="232"/>
      <c r="N364" s="233"/>
      <c r="O364" s="233"/>
      <c r="P364" s="233"/>
      <c r="Q364" s="233"/>
      <c r="R364" s="233"/>
      <c r="S364" s="233"/>
      <c r="T364" s="23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5" t="s">
        <v>141</v>
      </c>
      <c r="AU364" s="235" t="s">
        <v>137</v>
      </c>
      <c r="AV364" s="13" t="s">
        <v>137</v>
      </c>
      <c r="AW364" s="13" t="s">
        <v>33</v>
      </c>
      <c r="AX364" s="13" t="s">
        <v>80</v>
      </c>
      <c r="AY364" s="235" t="s">
        <v>129</v>
      </c>
    </row>
    <row r="365" s="2" customFormat="1" ht="22.2" customHeight="1">
      <c r="A365" s="40"/>
      <c r="B365" s="41"/>
      <c r="C365" s="206" t="s">
        <v>608</v>
      </c>
      <c r="D365" s="206" t="s">
        <v>131</v>
      </c>
      <c r="E365" s="207" t="s">
        <v>609</v>
      </c>
      <c r="F365" s="208" t="s">
        <v>610</v>
      </c>
      <c r="G365" s="209" t="s">
        <v>134</v>
      </c>
      <c r="H365" s="210">
        <v>6</v>
      </c>
      <c r="I365" s="211"/>
      <c r="J365" s="212">
        <f>ROUND(I365*H365,2)</f>
        <v>0</v>
      </c>
      <c r="K365" s="208" t="s">
        <v>209</v>
      </c>
      <c r="L365" s="46"/>
      <c r="M365" s="213" t="s">
        <v>19</v>
      </c>
      <c r="N365" s="214" t="s">
        <v>44</v>
      </c>
      <c r="O365" s="86"/>
      <c r="P365" s="215">
        <f>O365*H365</f>
        <v>0</v>
      </c>
      <c r="Q365" s="215">
        <v>0</v>
      </c>
      <c r="R365" s="215">
        <f>Q365*H365</f>
        <v>0</v>
      </c>
      <c r="S365" s="215">
        <v>0.063</v>
      </c>
      <c r="T365" s="216">
        <f>S365*H365</f>
        <v>0.378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136</v>
      </c>
      <c r="AT365" s="217" t="s">
        <v>131</v>
      </c>
      <c r="AU365" s="217" t="s">
        <v>137</v>
      </c>
      <c r="AY365" s="19" t="s">
        <v>129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137</v>
      </c>
      <c r="BK365" s="218">
        <f>ROUND(I365*H365,2)</f>
        <v>0</v>
      </c>
      <c r="BL365" s="19" t="s">
        <v>136</v>
      </c>
      <c r="BM365" s="217" t="s">
        <v>611</v>
      </c>
    </row>
    <row r="366" s="2" customFormat="1">
      <c r="A366" s="40"/>
      <c r="B366" s="41"/>
      <c r="C366" s="42"/>
      <c r="D366" s="219" t="s">
        <v>139</v>
      </c>
      <c r="E366" s="42"/>
      <c r="F366" s="220" t="s">
        <v>612</v>
      </c>
      <c r="G366" s="42"/>
      <c r="H366" s="42"/>
      <c r="I366" s="221"/>
      <c r="J366" s="42"/>
      <c r="K366" s="42"/>
      <c r="L366" s="46"/>
      <c r="M366" s="222"/>
      <c r="N366" s="223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139</v>
      </c>
      <c r="AU366" s="19" t="s">
        <v>137</v>
      </c>
    </row>
    <row r="367" s="13" customFormat="1">
      <c r="A367" s="13"/>
      <c r="B367" s="224"/>
      <c r="C367" s="225"/>
      <c r="D367" s="226" t="s">
        <v>141</v>
      </c>
      <c r="E367" s="227" t="s">
        <v>19</v>
      </c>
      <c r="F367" s="228" t="s">
        <v>613</v>
      </c>
      <c r="G367" s="225"/>
      <c r="H367" s="229">
        <v>6</v>
      </c>
      <c r="I367" s="230"/>
      <c r="J367" s="225"/>
      <c r="K367" s="225"/>
      <c r="L367" s="231"/>
      <c r="M367" s="232"/>
      <c r="N367" s="233"/>
      <c r="O367" s="233"/>
      <c r="P367" s="233"/>
      <c r="Q367" s="233"/>
      <c r="R367" s="233"/>
      <c r="S367" s="233"/>
      <c r="T367" s="23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5" t="s">
        <v>141</v>
      </c>
      <c r="AU367" s="235" t="s">
        <v>137</v>
      </c>
      <c r="AV367" s="13" t="s">
        <v>137</v>
      </c>
      <c r="AW367" s="13" t="s">
        <v>33</v>
      </c>
      <c r="AX367" s="13" t="s">
        <v>80</v>
      </c>
      <c r="AY367" s="235" t="s">
        <v>129</v>
      </c>
    </row>
    <row r="368" s="2" customFormat="1" ht="22.2" customHeight="1">
      <c r="A368" s="40"/>
      <c r="B368" s="41"/>
      <c r="C368" s="206" t="s">
        <v>614</v>
      </c>
      <c r="D368" s="206" t="s">
        <v>131</v>
      </c>
      <c r="E368" s="207" t="s">
        <v>615</v>
      </c>
      <c r="F368" s="208" t="s">
        <v>616</v>
      </c>
      <c r="G368" s="209" t="s">
        <v>134</v>
      </c>
      <c r="H368" s="210">
        <v>50.539999999999999</v>
      </c>
      <c r="I368" s="211"/>
      <c r="J368" s="212">
        <f>ROUND(I368*H368,2)</f>
        <v>0</v>
      </c>
      <c r="K368" s="208" t="s">
        <v>135</v>
      </c>
      <c r="L368" s="46"/>
      <c r="M368" s="213" t="s">
        <v>19</v>
      </c>
      <c r="N368" s="214" t="s">
        <v>44</v>
      </c>
      <c r="O368" s="86"/>
      <c r="P368" s="215">
        <f>O368*H368</f>
        <v>0</v>
      </c>
      <c r="Q368" s="215">
        <v>0</v>
      </c>
      <c r="R368" s="215">
        <f>Q368*H368</f>
        <v>0</v>
      </c>
      <c r="S368" s="215">
        <v>0.012</v>
      </c>
      <c r="T368" s="216">
        <f>S368*H368</f>
        <v>0.60648000000000002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136</v>
      </c>
      <c r="AT368" s="217" t="s">
        <v>131</v>
      </c>
      <c r="AU368" s="217" t="s">
        <v>137</v>
      </c>
      <c r="AY368" s="19" t="s">
        <v>129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137</v>
      </c>
      <c r="BK368" s="218">
        <f>ROUND(I368*H368,2)</f>
        <v>0</v>
      </c>
      <c r="BL368" s="19" t="s">
        <v>136</v>
      </c>
      <c r="BM368" s="217" t="s">
        <v>617</v>
      </c>
    </row>
    <row r="369" s="2" customFormat="1">
      <c r="A369" s="40"/>
      <c r="B369" s="41"/>
      <c r="C369" s="42"/>
      <c r="D369" s="219" t="s">
        <v>139</v>
      </c>
      <c r="E369" s="42"/>
      <c r="F369" s="220" t="s">
        <v>618</v>
      </c>
      <c r="G369" s="42"/>
      <c r="H369" s="42"/>
      <c r="I369" s="221"/>
      <c r="J369" s="42"/>
      <c r="K369" s="42"/>
      <c r="L369" s="46"/>
      <c r="M369" s="222"/>
      <c r="N369" s="223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139</v>
      </c>
      <c r="AU369" s="19" t="s">
        <v>137</v>
      </c>
    </row>
    <row r="370" s="2" customFormat="1">
      <c r="A370" s="40"/>
      <c r="B370" s="41"/>
      <c r="C370" s="42"/>
      <c r="D370" s="226" t="s">
        <v>212</v>
      </c>
      <c r="E370" s="42"/>
      <c r="F370" s="267" t="s">
        <v>220</v>
      </c>
      <c r="G370" s="42"/>
      <c r="H370" s="42"/>
      <c r="I370" s="221"/>
      <c r="J370" s="42"/>
      <c r="K370" s="42"/>
      <c r="L370" s="46"/>
      <c r="M370" s="222"/>
      <c r="N370" s="223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212</v>
      </c>
      <c r="AU370" s="19" t="s">
        <v>137</v>
      </c>
    </row>
    <row r="371" s="2" customFormat="1" ht="14.4" customHeight="1">
      <c r="A371" s="40"/>
      <c r="B371" s="41"/>
      <c r="C371" s="206" t="s">
        <v>619</v>
      </c>
      <c r="D371" s="206" t="s">
        <v>131</v>
      </c>
      <c r="E371" s="207" t="s">
        <v>620</v>
      </c>
      <c r="F371" s="208" t="s">
        <v>621</v>
      </c>
      <c r="G371" s="209" t="s">
        <v>134</v>
      </c>
      <c r="H371" s="210">
        <v>25.864999999999998</v>
      </c>
      <c r="I371" s="211"/>
      <c r="J371" s="212">
        <f>ROUND(I371*H371,2)</f>
        <v>0</v>
      </c>
      <c r="K371" s="208" t="s">
        <v>135</v>
      </c>
      <c r="L371" s="46"/>
      <c r="M371" s="213" t="s">
        <v>19</v>
      </c>
      <c r="N371" s="214" t="s">
        <v>44</v>
      </c>
      <c r="O371" s="86"/>
      <c r="P371" s="215">
        <f>O371*H371</f>
        <v>0</v>
      </c>
      <c r="Q371" s="215">
        <v>0</v>
      </c>
      <c r="R371" s="215">
        <f>Q371*H371</f>
        <v>0</v>
      </c>
      <c r="S371" s="215">
        <v>0.066000000000000003</v>
      </c>
      <c r="T371" s="216">
        <f>S371*H371</f>
        <v>1.70709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136</v>
      </c>
      <c r="AT371" s="217" t="s">
        <v>131</v>
      </c>
      <c r="AU371" s="217" t="s">
        <v>137</v>
      </c>
      <c r="AY371" s="19" t="s">
        <v>129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137</v>
      </c>
      <c r="BK371" s="218">
        <f>ROUND(I371*H371,2)</f>
        <v>0</v>
      </c>
      <c r="BL371" s="19" t="s">
        <v>136</v>
      </c>
      <c r="BM371" s="217" t="s">
        <v>622</v>
      </c>
    </row>
    <row r="372" s="2" customFormat="1">
      <c r="A372" s="40"/>
      <c r="B372" s="41"/>
      <c r="C372" s="42"/>
      <c r="D372" s="219" t="s">
        <v>139</v>
      </c>
      <c r="E372" s="42"/>
      <c r="F372" s="220" t="s">
        <v>623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139</v>
      </c>
      <c r="AU372" s="19" t="s">
        <v>137</v>
      </c>
    </row>
    <row r="373" s="2" customFormat="1">
      <c r="A373" s="40"/>
      <c r="B373" s="41"/>
      <c r="C373" s="42"/>
      <c r="D373" s="226" t="s">
        <v>212</v>
      </c>
      <c r="E373" s="42"/>
      <c r="F373" s="267" t="s">
        <v>624</v>
      </c>
      <c r="G373" s="42"/>
      <c r="H373" s="42"/>
      <c r="I373" s="221"/>
      <c r="J373" s="42"/>
      <c r="K373" s="42"/>
      <c r="L373" s="46"/>
      <c r="M373" s="222"/>
      <c r="N373" s="223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212</v>
      </c>
      <c r="AU373" s="19" t="s">
        <v>137</v>
      </c>
    </row>
    <row r="374" s="13" customFormat="1">
      <c r="A374" s="13"/>
      <c r="B374" s="224"/>
      <c r="C374" s="225"/>
      <c r="D374" s="226" t="s">
        <v>141</v>
      </c>
      <c r="E374" s="227" t="s">
        <v>19</v>
      </c>
      <c r="F374" s="228" t="s">
        <v>625</v>
      </c>
      <c r="G374" s="225"/>
      <c r="H374" s="229">
        <v>25.864999999999998</v>
      </c>
      <c r="I374" s="230"/>
      <c r="J374" s="225"/>
      <c r="K374" s="225"/>
      <c r="L374" s="231"/>
      <c r="M374" s="232"/>
      <c r="N374" s="233"/>
      <c r="O374" s="233"/>
      <c r="P374" s="233"/>
      <c r="Q374" s="233"/>
      <c r="R374" s="233"/>
      <c r="S374" s="233"/>
      <c r="T374" s="23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5" t="s">
        <v>141</v>
      </c>
      <c r="AU374" s="235" t="s">
        <v>137</v>
      </c>
      <c r="AV374" s="13" t="s">
        <v>137</v>
      </c>
      <c r="AW374" s="13" t="s">
        <v>33</v>
      </c>
      <c r="AX374" s="13" t="s">
        <v>80</v>
      </c>
      <c r="AY374" s="235" t="s">
        <v>129</v>
      </c>
    </row>
    <row r="375" s="2" customFormat="1" ht="14.4" customHeight="1">
      <c r="A375" s="40"/>
      <c r="B375" s="41"/>
      <c r="C375" s="206" t="s">
        <v>626</v>
      </c>
      <c r="D375" s="206" t="s">
        <v>131</v>
      </c>
      <c r="E375" s="207" t="s">
        <v>627</v>
      </c>
      <c r="F375" s="208" t="s">
        <v>628</v>
      </c>
      <c r="G375" s="209" t="s">
        <v>134</v>
      </c>
      <c r="H375" s="210">
        <v>81</v>
      </c>
      <c r="I375" s="211"/>
      <c r="J375" s="212">
        <f>ROUND(I375*H375,2)</f>
        <v>0</v>
      </c>
      <c r="K375" s="208" t="s">
        <v>135</v>
      </c>
      <c r="L375" s="46"/>
      <c r="M375" s="213" t="s">
        <v>19</v>
      </c>
      <c r="N375" s="214" t="s">
        <v>44</v>
      </c>
      <c r="O375" s="86"/>
      <c r="P375" s="215">
        <f>O375*H375</f>
        <v>0</v>
      </c>
      <c r="Q375" s="215">
        <v>0</v>
      </c>
      <c r="R375" s="215">
        <f>Q375*H375</f>
        <v>0</v>
      </c>
      <c r="S375" s="215">
        <v>0</v>
      </c>
      <c r="T375" s="216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7" t="s">
        <v>136</v>
      </c>
      <c r="AT375" s="217" t="s">
        <v>131</v>
      </c>
      <c r="AU375" s="217" t="s">
        <v>137</v>
      </c>
      <c r="AY375" s="19" t="s">
        <v>129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19" t="s">
        <v>137</v>
      </c>
      <c r="BK375" s="218">
        <f>ROUND(I375*H375,2)</f>
        <v>0</v>
      </c>
      <c r="BL375" s="19" t="s">
        <v>136</v>
      </c>
      <c r="BM375" s="217" t="s">
        <v>629</v>
      </c>
    </row>
    <row r="376" s="2" customFormat="1">
      <c r="A376" s="40"/>
      <c r="B376" s="41"/>
      <c r="C376" s="42"/>
      <c r="D376" s="219" t="s">
        <v>139</v>
      </c>
      <c r="E376" s="42"/>
      <c r="F376" s="220" t="s">
        <v>630</v>
      </c>
      <c r="G376" s="42"/>
      <c r="H376" s="42"/>
      <c r="I376" s="221"/>
      <c r="J376" s="42"/>
      <c r="K376" s="42"/>
      <c r="L376" s="46"/>
      <c r="M376" s="222"/>
      <c r="N376" s="223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139</v>
      </c>
      <c r="AU376" s="19" t="s">
        <v>137</v>
      </c>
    </row>
    <row r="377" s="2" customFormat="1" ht="14.4" customHeight="1">
      <c r="A377" s="40"/>
      <c r="B377" s="41"/>
      <c r="C377" s="206" t="s">
        <v>631</v>
      </c>
      <c r="D377" s="206" t="s">
        <v>131</v>
      </c>
      <c r="E377" s="207" t="s">
        <v>632</v>
      </c>
      <c r="F377" s="208" t="s">
        <v>633</v>
      </c>
      <c r="G377" s="209" t="s">
        <v>208</v>
      </c>
      <c r="H377" s="210">
        <v>3.6000000000000001</v>
      </c>
      <c r="I377" s="211"/>
      <c r="J377" s="212">
        <f>ROUND(I377*H377,2)</f>
        <v>0</v>
      </c>
      <c r="K377" s="208" t="s">
        <v>135</v>
      </c>
      <c r="L377" s="46"/>
      <c r="M377" s="213" t="s">
        <v>19</v>
      </c>
      <c r="N377" s="214" t="s">
        <v>44</v>
      </c>
      <c r="O377" s="86"/>
      <c r="P377" s="215">
        <f>O377*H377</f>
        <v>0</v>
      </c>
      <c r="Q377" s="215">
        <v>0</v>
      </c>
      <c r="R377" s="215">
        <f>Q377*H377</f>
        <v>0</v>
      </c>
      <c r="S377" s="215">
        <v>0</v>
      </c>
      <c r="T377" s="216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7" t="s">
        <v>136</v>
      </c>
      <c r="AT377" s="217" t="s">
        <v>131</v>
      </c>
      <c r="AU377" s="217" t="s">
        <v>137</v>
      </c>
      <c r="AY377" s="19" t="s">
        <v>129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9" t="s">
        <v>137</v>
      </c>
      <c r="BK377" s="218">
        <f>ROUND(I377*H377,2)</f>
        <v>0</v>
      </c>
      <c r="BL377" s="19" t="s">
        <v>136</v>
      </c>
      <c r="BM377" s="217" t="s">
        <v>634</v>
      </c>
    </row>
    <row r="378" s="2" customFormat="1">
      <c r="A378" s="40"/>
      <c r="B378" s="41"/>
      <c r="C378" s="42"/>
      <c r="D378" s="219" t="s">
        <v>139</v>
      </c>
      <c r="E378" s="42"/>
      <c r="F378" s="220" t="s">
        <v>635</v>
      </c>
      <c r="G378" s="42"/>
      <c r="H378" s="42"/>
      <c r="I378" s="221"/>
      <c r="J378" s="42"/>
      <c r="K378" s="42"/>
      <c r="L378" s="46"/>
      <c r="M378" s="222"/>
      <c r="N378" s="22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139</v>
      </c>
      <c r="AU378" s="19" t="s">
        <v>137</v>
      </c>
    </row>
    <row r="379" s="2" customFormat="1" ht="14.4" customHeight="1">
      <c r="A379" s="40"/>
      <c r="B379" s="41"/>
      <c r="C379" s="206" t="s">
        <v>636</v>
      </c>
      <c r="D379" s="206" t="s">
        <v>131</v>
      </c>
      <c r="E379" s="207" t="s">
        <v>637</v>
      </c>
      <c r="F379" s="208" t="s">
        <v>638</v>
      </c>
      <c r="G379" s="209" t="s">
        <v>134</v>
      </c>
      <c r="H379" s="210">
        <v>52.200000000000003</v>
      </c>
      <c r="I379" s="211"/>
      <c r="J379" s="212">
        <f>ROUND(I379*H379,2)</f>
        <v>0</v>
      </c>
      <c r="K379" s="208" t="s">
        <v>135</v>
      </c>
      <c r="L379" s="46"/>
      <c r="M379" s="213" t="s">
        <v>19</v>
      </c>
      <c r="N379" s="214" t="s">
        <v>44</v>
      </c>
      <c r="O379" s="86"/>
      <c r="P379" s="215">
        <f>O379*H379</f>
        <v>0</v>
      </c>
      <c r="Q379" s="215">
        <v>0.060429999999999998</v>
      </c>
      <c r="R379" s="215">
        <f>Q379*H379</f>
        <v>3.1544460000000001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136</v>
      </c>
      <c r="AT379" s="217" t="s">
        <v>131</v>
      </c>
      <c r="AU379" s="217" t="s">
        <v>137</v>
      </c>
      <c r="AY379" s="19" t="s">
        <v>129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9" t="s">
        <v>137</v>
      </c>
      <c r="BK379" s="218">
        <f>ROUND(I379*H379,2)</f>
        <v>0</v>
      </c>
      <c r="BL379" s="19" t="s">
        <v>136</v>
      </c>
      <c r="BM379" s="217" t="s">
        <v>639</v>
      </c>
    </row>
    <row r="380" s="2" customFormat="1">
      <c r="A380" s="40"/>
      <c r="B380" s="41"/>
      <c r="C380" s="42"/>
      <c r="D380" s="219" t="s">
        <v>139</v>
      </c>
      <c r="E380" s="42"/>
      <c r="F380" s="220" t="s">
        <v>640</v>
      </c>
      <c r="G380" s="42"/>
      <c r="H380" s="42"/>
      <c r="I380" s="221"/>
      <c r="J380" s="42"/>
      <c r="K380" s="42"/>
      <c r="L380" s="46"/>
      <c r="M380" s="222"/>
      <c r="N380" s="223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139</v>
      </c>
      <c r="AU380" s="19" t="s">
        <v>137</v>
      </c>
    </row>
    <row r="381" s="2" customFormat="1" ht="19.8" customHeight="1">
      <c r="A381" s="40"/>
      <c r="B381" s="41"/>
      <c r="C381" s="206" t="s">
        <v>641</v>
      </c>
      <c r="D381" s="206" t="s">
        <v>131</v>
      </c>
      <c r="E381" s="207" t="s">
        <v>642</v>
      </c>
      <c r="F381" s="208" t="s">
        <v>643</v>
      </c>
      <c r="G381" s="209" t="s">
        <v>134</v>
      </c>
      <c r="H381" s="210">
        <v>52.200000000000003</v>
      </c>
      <c r="I381" s="211"/>
      <c r="J381" s="212">
        <f>ROUND(I381*H381,2)</f>
        <v>0</v>
      </c>
      <c r="K381" s="208" t="s">
        <v>135</v>
      </c>
      <c r="L381" s="46"/>
      <c r="M381" s="213" t="s">
        <v>19</v>
      </c>
      <c r="N381" s="214" t="s">
        <v>44</v>
      </c>
      <c r="O381" s="86"/>
      <c r="P381" s="215">
        <f>O381*H381</f>
        <v>0</v>
      </c>
      <c r="Q381" s="215">
        <v>0</v>
      </c>
      <c r="R381" s="215">
        <f>Q381*H381</f>
        <v>0</v>
      </c>
      <c r="S381" s="215">
        <v>0</v>
      </c>
      <c r="T381" s="216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7" t="s">
        <v>136</v>
      </c>
      <c r="AT381" s="217" t="s">
        <v>131</v>
      </c>
      <c r="AU381" s="217" t="s">
        <v>137</v>
      </c>
      <c r="AY381" s="19" t="s">
        <v>129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9" t="s">
        <v>137</v>
      </c>
      <c r="BK381" s="218">
        <f>ROUND(I381*H381,2)</f>
        <v>0</v>
      </c>
      <c r="BL381" s="19" t="s">
        <v>136</v>
      </c>
      <c r="BM381" s="217" t="s">
        <v>644</v>
      </c>
    </row>
    <row r="382" s="2" customFormat="1">
      <c r="A382" s="40"/>
      <c r="B382" s="41"/>
      <c r="C382" s="42"/>
      <c r="D382" s="219" t="s">
        <v>139</v>
      </c>
      <c r="E382" s="42"/>
      <c r="F382" s="220" t="s">
        <v>645</v>
      </c>
      <c r="G382" s="42"/>
      <c r="H382" s="42"/>
      <c r="I382" s="221"/>
      <c r="J382" s="42"/>
      <c r="K382" s="42"/>
      <c r="L382" s="46"/>
      <c r="M382" s="222"/>
      <c r="N382" s="223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139</v>
      </c>
      <c r="AU382" s="19" t="s">
        <v>137</v>
      </c>
    </row>
    <row r="383" s="2" customFormat="1" ht="14.4" customHeight="1">
      <c r="A383" s="40"/>
      <c r="B383" s="41"/>
      <c r="C383" s="206" t="s">
        <v>646</v>
      </c>
      <c r="D383" s="206" t="s">
        <v>131</v>
      </c>
      <c r="E383" s="207" t="s">
        <v>647</v>
      </c>
      <c r="F383" s="208" t="s">
        <v>648</v>
      </c>
      <c r="G383" s="209" t="s">
        <v>134</v>
      </c>
      <c r="H383" s="210">
        <v>52.200000000000003</v>
      </c>
      <c r="I383" s="211"/>
      <c r="J383" s="212">
        <f>ROUND(I383*H383,2)</f>
        <v>0</v>
      </c>
      <c r="K383" s="208" t="s">
        <v>135</v>
      </c>
      <c r="L383" s="46"/>
      <c r="M383" s="213" t="s">
        <v>19</v>
      </c>
      <c r="N383" s="214" t="s">
        <v>44</v>
      </c>
      <c r="O383" s="86"/>
      <c r="P383" s="215">
        <f>O383*H383</f>
        <v>0</v>
      </c>
      <c r="Q383" s="215">
        <v>0.0030300000000000001</v>
      </c>
      <c r="R383" s="215">
        <f>Q383*H383</f>
        <v>0.15816600000000003</v>
      </c>
      <c r="S383" s="215">
        <v>0</v>
      </c>
      <c r="T383" s="216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7" t="s">
        <v>136</v>
      </c>
      <c r="AT383" s="217" t="s">
        <v>131</v>
      </c>
      <c r="AU383" s="217" t="s">
        <v>137</v>
      </c>
      <c r="AY383" s="19" t="s">
        <v>129</v>
      </c>
      <c r="BE383" s="218">
        <f>IF(N383="základní",J383,0)</f>
        <v>0</v>
      </c>
      <c r="BF383" s="218">
        <f>IF(N383="snížená",J383,0)</f>
        <v>0</v>
      </c>
      <c r="BG383" s="218">
        <f>IF(N383="zákl. přenesená",J383,0)</f>
        <v>0</v>
      </c>
      <c r="BH383" s="218">
        <f>IF(N383="sníž. přenesená",J383,0)</f>
        <v>0</v>
      </c>
      <c r="BI383" s="218">
        <f>IF(N383="nulová",J383,0)</f>
        <v>0</v>
      </c>
      <c r="BJ383" s="19" t="s">
        <v>137</v>
      </c>
      <c r="BK383" s="218">
        <f>ROUND(I383*H383,2)</f>
        <v>0</v>
      </c>
      <c r="BL383" s="19" t="s">
        <v>136</v>
      </c>
      <c r="BM383" s="217" t="s">
        <v>649</v>
      </c>
    </row>
    <row r="384" s="2" customFormat="1">
      <c r="A384" s="40"/>
      <c r="B384" s="41"/>
      <c r="C384" s="42"/>
      <c r="D384" s="219" t="s">
        <v>139</v>
      </c>
      <c r="E384" s="42"/>
      <c r="F384" s="220" t="s">
        <v>650</v>
      </c>
      <c r="G384" s="42"/>
      <c r="H384" s="42"/>
      <c r="I384" s="221"/>
      <c r="J384" s="42"/>
      <c r="K384" s="42"/>
      <c r="L384" s="46"/>
      <c r="M384" s="222"/>
      <c r="N384" s="223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139</v>
      </c>
      <c r="AU384" s="19" t="s">
        <v>137</v>
      </c>
    </row>
    <row r="385" s="2" customFormat="1">
      <c r="A385" s="40"/>
      <c r="B385" s="41"/>
      <c r="C385" s="42"/>
      <c r="D385" s="226" t="s">
        <v>212</v>
      </c>
      <c r="E385" s="42"/>
      <c r="F385" s="267" t="s">
        <v>651</v>
      </c>
      <c r="G385" s="42"/>
      <c r="H385" s="42"/>
      <c r="I385" s="221"/>
      <c r="J385" s="42"/>
      <c r="K385" s="42"/>
      <c r="L385" s="46"/>
      <c r="M385" s="222"/>
      <c r="N385" s="223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212</v>
      </c>
      <c r="AU385" s="19" t="s">
        <v>137</v>
      </c>
    </row>
    <row r="386" s="13" customFormat="1">
      <c r="A386" s="13"/>
      <c r="B386" s="224"/>
      <c r="C386" s="225"/>
      <c r="D386" s="226" t="s">
        <v>141</v>
      </c>
      <c r="E386" s="227" t="s">
        <v>19</v>
      </c>
      <c r="F386" s="228" t="s">
        <v>652</v>
      </c>
      <c r="G386" s="225"/>
      <c r="H386" s="229">
        <v>50.399999999999999</v>
      </c>
      <c r="I386" s="230"/>
      <c r="J386" s="225"/>
      <c r="K386" s="225"/>
      <c r="L386" s="231"/>
      <c r="M386" s="232"/>
      <c r="N386" s="233"/>
      <c r="O386" s="233"/>
      <c r="P386" s="233"/>
      <c r="Q386" s="233"/>
      <c r="R386" s="233"/>
      <c r="S386" s="233"/>
      <c r="T386" s="23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5" t="s">
        <v>141</v>
      </c>
      <c r="AU386" s="235" t="s">
        <v>137</v>
      </c>
      <c r="AV386" s="13" t="s">
        <v>137</v>
      </c>
      <c r="AW386" s="13" t="s">
        <v>33</v>
      </c>
      <c r="AX386" s="13" t="s">
        <v>72</v>
      </c>
      <c r="AY386" s="235" t="s">
        <v>129</v>
      </c>
    </row>
    <row r="387" s="13" customFormat="1">
      <c r="A387" s="13"/>
      <c r="B387" s="224"/>
      <c r="C387" s="225"/>
      <c r="D387" s="226" t="s">
        <v>141</v>
      </c>
      <c r="E387" s="227" t="s">
        <v>19</v>
      </c>
      <c r="F387" s="228" t="s">
        <v>653</v>
      </c>
      <c r="G387" s="225"/>
      <c r="H387" s="229">
        <v>1.8</v>
      </c>
      <c r="I387" s="230"/>
      <c r="J387" s="225"/>
      <c r="K387" s="225"/>
      <c r="L387" s="231"/>
      <c r="M387" s="232"/>
      <c r="N387" s="233"/>
      <c r="O387" s="233"/>
      <c r="P387" s="233"/>
      <c r="Q387" s="233"/>
      <c r="R387" s="233"/>
      <c r="S387" s="233"/>
      <c r="T387" s="23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5" t="s">
        <v>141</v>
      </c>
      <c r="AU387" s="235" t="s">
        <v>137</v>
      </c>
      <c r="AV387" s="13" t="s">
        <v>137</v>
      </c>
      <c r="AW387" s="13" t="s">
        <v>33</v>
      </c>
      <c r="AX387" s="13" t="s">
        <v>72</v>
      </c>
      <c r="AY387" s="235" t="s">
        <v>129</v>
      </c>
    </row>
    <row r="388" s="15" customFormat="1">
      <c r="A388" s="15"/>
      <c r="B388" s="256"/>
      <c r="C388" s="257"/>
      <c r="D388" s="226" t="s">
        <v>141</v>
      </c>
      <c r="E388" s="258" t="s">
        <v>19</v>
      </c>
      <c r="F388" s="259" t="s">
        <v>181</v>
      </c>
      <c r="G388" s="257"/>
      <c r="H388" s="260">
        <v>52.200000000000003</v>
      </c>
      <c r="I388" s="261"/>
      <c r="J388" s="257"/>
      <c r="K388" s="257"/>
      <c r="L388" s="262"/>
      <c r="M388" s="263"/>
      <c r="N388" s="264"/>
      <c r="O388" s="264"/>
      <c r="P388" s="264"/>
      <c r="Q388" s="264"/>
      <c r="R388" s="264"/>
      <c r="S388" s="264"/>
      <c r="T388" s="265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6" t="s">
        <v>141</v>
      </c>
      <c r="AU388" s="266" t="s">
        <v>137</v>
      </c>
      <c r="AV388" s="15" t="s">
        <v>136</v>
      </c>
      <c r="AW388" s="15" t="s">
        <v>33</v>
      </c>
      <c r="AX388" s="15" t="s">
        <v>80</v>
      </c>
      <c r="AY388" s="266" t="s">
        <v>129</v>
      </c>
    </row>
    <row r="389" s="2" customFormat="1" ht="22.2" customHeight="1">
      <c r="A389" s="40"/>
      <c r="B389" s="41"/>
      <c r="C389" s="206" t="s">
        <v>654</v>
      </c>
      <c r="D389" s="206" t="s">
        <v>131</v>
      </c>
      <c r="E389" s="207" t="s">
        <v>655</v>
      </c>
      <c r="F389" s="208" t="s">
        <v>656</v>
      </c>
      <c r="G389" s="209" t="s">
        <v>208</v>
      </c>
      <c r="H389" s="210">
        <v>30</v>
      </c>
      <c r="I389" s="211"/>
      <c r="J389" s="212">
        <f>ROUND(I389*H389,2)</f>
        <v>0</v>
      </c>
      <c r="K389" s="208" t="s">
        <v>135</v>
      </c>
      <c r="L389" s="46"/>
      <c r="M389" s="213" t="s">
        <v>19</v>
      </c>
      <c r="N389" s="214" t="s">
        <v>44</v>
      </c>
      <c r="O389" s="86"/>
      <c r="P389" s="215">
        <f>O389*H389</f>
        <v>0</v>
      </c>
      <c r="Q389" s="215">
        <v>0.00054000000000000001</v>
      </c>
      <c r="R389" s="215">
        <f>Q389*H389</f>
        <v>0.016199999999999999</v>
      </c>
      <c r="S389" s="215">
        <v>0.001</v>
      </c>
      <c r="T389" s="216">
        <f>S389*H389</f>
        <v>0.029999999999999999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7" t="s">
        <v>136</v>
      </c>
      <c r="AT389" s="217" t="s">
        <v>131</v>
      </c>
      <c r="AU389" s="217" t="s">
        <v>137</v>
      </c>
      <c r="AY389" s="19" t="s">
        <v>129</v>
      </c>
      <c r="BE389" s="218">
        <f>IF(N389="základní",J389,0)</f>
        <v>0</v>
      </c>
      <c r="BF389" s="218">
        <f>IF(N389="snížená",J389,0)</f>
        <v>0</v>
      </c>
      <c r="BG389" s="218">
        <f>IF(N389="zákl. přenesená",J389,0)</f>
        <v>0</v>
      </c>
      <c r="BH389" s="218">
        <f>IF(N389="sníž. přenesená",J389,0)</f>
        <v>0</v>
      </c>
      <c r="BI389" s="218">
        <f>IF(N389="nulová",J389,0)</f>
        <v>0</v>
      </c>
      <c r="BJ389" s="19" t="s">
        <v>137</v>
      </c>
      <c r="BK389" s="218">
        <f>ROUND(I389*H389,2)</f>
        <v>0</v>
      </c>
      <c r="BL389" s="19" t="s">
        <v>136</v>
      </c>
      <c r="BM389" s="217" t="s">
        <v>657</v>
      </c>
    </row>
    <row r="390" s="2" customFormat="1">
      <c r="A390" s="40"/>
      <c r="B390" s="41"/>
      <c r="C390" s="42"/>
      <c r="D390" s="219" t="s">
        <v>139</v>
      </c>
      <c r="E390" s="42"/>
      <c r="F390" s="220" t="s">
        <v>658</v>
      </c>
      <c r="G390" s="42"/>
      <c r="H390" s="42"/>
      <c r="I390" s="221"/>
      <c r="J390" s="42"/>
      <c r="K390" s="42"/>
      <c r="L390" s="46"/>
      <c r="M390" s="222"/>
      <c r="N390" s="223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139</v>
      </c>
      <c r="AU390" s="19" t="s">
        <v>137</v>
      </c>
    </row>
    <row r="391" s="13" customFormat="1">
      <c r="A391" s="13"/>
      <c r="B391" s="224"/>
      <c r="C391" s="225"/>
      <c r="D391" s="226" t="s">
        <v>141</v>
      </c>
      <c r="E391" s="227" t="s">
        <v>19</v>
      </c>
      <c r="F391" s="228" t="s">
        <v>659</v>
      </c>
      <c r="G391" s="225"/>
      <c r="H391" s="229">
        <v>30</v>
      </c>
      <c r="I391" s="230"/>
      <c r="J391" s="225"/>
      <c r="K391" s="225"/>
      <c r="L391" s="231"/>
      <c r="M391" s="232"/>
      <c r="N391" s="233"/>
      <c r="O391" s="233"/>
      <c r="P391" s="233"/>
      <c r="Q391" s="233"/>
      <c r="R391" s="233"/>
      <c r="S391" s="233"/>
      <c r="T391" s="23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5" t="s">
        <v>141</v>
      </c>
      <c r="AU391" s="235" t="s">
        <v>137</v>
      </c>
      <c r="AV391" s="13" t="s">
        <v>137</v>
      </c>
      <c r="AW391" s="13" t="s">
        <v>33</v>
      </c>
      <c r="AX391" s="13" t="s">
        <v>80</v>
      </c>
      <c r="AY391" s="235" t="s">
        <v>129</v>
      </c>
    </row>
    <row r="392" s="2" customFormat="1" ht="19.8" customHeight="1">
      <c r="A392" s="40"/>
      <c r="B392" s="41"/>
      <c r="C392" s="206" t="s">
        <v>660</v>
      </c>
      <c r="D392" s="206" t="s">
        <v>131</v>
      </c>
      <c r="E392" s="207" t="s">
        <v>661</v>
      </c>
      <c r="F392" s="208" t="s">
        <v>662</v>
      </c>
      <c r="G392" s="209" t="s">
        <v>208</v>
      </c>
      <c r="H392" s="210">
        <v>30</v>
      </c>
      <c r="I392" s="211"/>
      <c r="J392" s="212">
        <f>ROUND(I392*H392,2)</f>
        <v>0</v>
      </c>
      <c r="K392" s="208" t="s">
        <v>135</v>
      </c>
      <c r="L392" s="46"/>
      <c r="M392" s="213" t="s">
        <v>19</v>
      </c>
      <c r="N392" s="214" t="s">
        <v>44</v>
      </c>
      <c r="O392" s="86"/>
      <c r="P392" s="215">
        <f>O392*H392</f>
        <v>0</v>
      </c>
      <c r="Q392" s="215">
        <v>0</v>
      </c>
      <c r="R392" s="215">
        <f>Q392*H392</f>
        <v>0</v>
      </c>
      <c r="S392" s="215">
        <v>0</v>
      </c>
      <c r="T392" s="21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7" t="s">
        <v>136</v>
      </c>
      <c r="AT392" s="217" t="s">
        <v>131</v>
      </c>
      <c r="AU392" s="217" t="s">
        <v>137</v>
      </c>
      <c r="AY392" s="19" t="s">
        <v>129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9" t="s">
        <v>137</v>
      </c>
      <c r="BK392" s="218">
        <f>ROUND(I392*H392,2)</f>
        <v>0</v>
      </c>
      <c r="BL392" s="19" t="s">
        <v>136</v>
      </c>
      <c r="BM392" s="217" t="s">
        <v>663</v>
      </c>
    </row>
    <row r="393" s="2" customFormat="1">
      <c r="A393" s="40"/>
      <c r="B393" s="41"/>
      <c r="C393" s="42"/>
      <c r="D393" s="219" t="s">
        <v>139</v>
      </c>
      <c r="E393" s="42"/>
      <c r="F393" s="220" t="s">
        <v>664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139</v>
      </c>
      <c r="AU393" s="19" t="s">
        <v>137</v>
      </c>
    </row>
    <row r="394" s="12" customFormat="1" ht="22.8" customHeight="1">
      <c r="A394" s="12"/>
      <c r="B394" s="190"/>
      <c r="C394" s="191"/>
      <c r="D394" s="192" t="s">
        <v>71</v>
      </c>
      <c r="E394" s="204" t="s">
        <v>665</v>
      </c>
      <c r="F394" s="204" t="s">
        <v>666</v>
      </c>
      <c r="G394" s="191"/>
      <c r="H394" s="191"/>
      <c r="I394" s="194"/>
      <c r="J394" s="205">
        <f>BK394</f>
        <v>0</v>
      </c>
      <c r="K394" s="191"/>
      <c r="L394" s="196"/>
      <c r="M394" s="197"/>
      <c r="N394" s="198"/>
      <c r="O394" s="198"/>
      <c r="P394" s="199">
        <f>SUM(P395:P403)</f>
        <v>0</v>
      </c>
      <c r="Q394" s="198"/>
      <c r="R394" s="199">
        <f>SUM(R395:R403)</f>
        <v>0</v>
      </c>
      <c r="S394" s="198"/>
      <c r="T394" s="200">
        <f>SUM(T395:T403)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01" t="s">
        <v>80</v>
      </c>
      <c r="AT394" s="202" t="s">
        <v>71</v>
      </c>
      <c r="AU394" s="202" t="s">
        <v>80</v>
      </c>
      <c r="AY394" s="201" t="s">
        <v>129</v>
      </c>
      <c r="BK394" s="203">
        <f>SUM(BK395:BK403)</f>
        <v>0</v>
      </c>
    </row>
    <row r="395" s="2" customFormat="1" ht="22.2" customHeight="1">
      <c r="A395" s="40"/>
      <c r="B395" s="41"/>
      <c r="C395" s="206" t="s">
        <v>667</v>
      </c>
      <c r="D395" s="206" t="s">
        <v>131</v>
      </c>
      <c r="E395" s="207" t="s">
        <v>668</v>
      </c>
      <c r="F395" s="208" t="s">
        <v>669</v>
      </c>
      <c r="G395" s="209" t="s">
        <v>670</v>
      </c>
      <c r="H395" s="210">
        <v>64.846000000000004</v>
      </c>
      <c r="I395" s="211"/>
      <c r="J395" s="212">
        <f>ROUND(I395*H395,2)</f>
        <v>0</v>
      </c>
      <c r="K395" s="208" t="s">
        <v>135</v>
      </c>
      <c r="L395" s="46"/>
      <c r="M395" s="213" t="s">
        <v>19</v>
      </c>
      <c r="N395" s="214" t="s">
        <v>44</v>
      </c>
      <c r="O395" s="86"/>
      <c r="P395" s="215">
        <f>O395*H395</f>
        <v>0</v>
      </c>
      <c r="Q395" s="215">
        <v>0</v>
      </c>
      <c r="R395" s="215">
        <f>Q395*H395</f>
        <v>0</v>
      </c>
      <c r="S395" s="215">
        <v>0</v>
      </c>
      <c r="T395" s="21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136</v>
      </c>
      <c r="AT395" s="217" t="s">
        <v>131</v>
      </c>
      <c r="AU395" s="217" t="s">
        <v>137</v>
      </c>
      <c r="AY395" s="19" t="s">
        <v>129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9" t="s">
        <v>137</v>
      </c>
      <c r="BK395" s="218">
        <f>ROUND(I395*H395,2)</f>
        <v>0</v>
      </c>
      <c r="BL395" s="19" t="s">
        <v>136</v>
      </c>
      <c r="BM395" s="217" t="s">
        <v>671</v>
      </c>
    </row>
    <row r="396" s="2" customFormat="1">
      <c r="A396" s="40"/>
      <c r="B396" s="41"/>
      <c r="C396" s="42"/>
      <c r="D396" s="219" t="s">
        <v>139</v>
      </c>
      <c r="E396" s="42"/>
      <c r="F396" s="220" t="s">
        <v>672</v>
      </c>
      <c r="G396" s="42"/>
      <c r="H396" s="42"/>
      <c r="I396" s="221"/>
      <c r="J396" s="42"/>
      <c r="K396" s="42"/>
      <c r="L396" s="46"/>
      <c r="M396" s="222"/>
      <c r="N396" s="223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139</v>
      </c>
      <c r="AU396" s="19" t="s">
        <v>137</v>
      </c>
    </row>
    <row r="397" s="2" customFormat="1" ht="19.8" customHeight="1">
      <c r="A397" s="40"/>
      <c r="B397" s="41"/>
      <c r="C397" s="206" t="s">
        <v>673</v>
      </c>
      <c r="D397" s="206" t="s">
        <v>131</v>
      </c>
      <c r="E397" s="207" t="s">
        <v>674</v>
      </c>
      <c r="F397" s="208" t="s">
        <v>675</v>
      </c>
      <c r="G397" s="209" t="s">
        <v>670</v>
      </c>
      <c r="H397" s="210">
        <v>64.846000000000004</v>
      </c>
      <c r="I397" s="211"/>
      <c r="J397" s="212">
        <f>ROUND(I397*H397,2)</f>
        <v>0</v>
      </c>
      <c r="K397" s="208" t="s">
        <v>135</v>
      </c>
      <c r="L397" s="46"/>
      <c r="M397" s="213" t="s">
        <v>19</v>
      </c>
      <c r="N397" s="214" t="s">
        <v>44</v>
      </c>
      <c r="O397" s="86"/>
      <c r="P397" s="215">
        <f>O397*H397</f>
        <v>0</v>
      </c>
      <c r="Q397" s="215">
        <v>0</v>
      </c>
      <c r="R397" s="215">
        <f>Q397*H397</f>
        <v>0</v>
      </c>
      <c r="S397" s="215">
        <v>0</v>
      </c>
      <c r="T397" s="216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7" t="s">
        <v>136</v>
      </c>
      <c r="AT397" s="217" t="s">
        <v>131</v>
      </c>
      <c r="AU397" s="217" t="s">
        <v>137</v>
      </c>
      <c r="AY397" s="19" t="s">
        <v>129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9" t="s">
        <v>137</v>
      </c>
      <c r="BK397" s="218">
        <f>ROUND(I397*H397,2)</f>
        <v>0</v>
      </c>
      <c r="BL397" s="19" t="s">
        <v>136</v>
      </c>
      <c r="BM397" s="217" t="s">
        <v>676</v>
      </c>
    </row>
    <row r="398" s="2" customFormat="1">
      <c r="A398" s="40"/>
      <c r="B398" s="41"/>
      <c r="C398" s="42"/>
      <c r="D398" s="219" t="s">
        <v>139</v>
      </c>
      <c r="E398" s="42"/>
      <c r="F398" s="220" t="s">
        <v>677</v>
      </c>
      <c r="G398" s="42"/>
      <c r="H398" s="42"/>
      <c r="I398" s="221"/>
      <c r="J398" s="42"/>
      <c r="K398" s="42"/>
      <c r="L398" s="46"/>
      <c r="M398" s="222"/>
      <c r="N398" s="223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139</v>
      </c>
      <c r="AU398" s="19" t="s">
        <v>137</v>
      </c>
    </row>
    <row r="399" s="2" customFormat="1" ht="22.2" customHeight="1">
      <c r="A399" s="40"/>
      <c r="B399" s="41"/>
      <c r="C399" s="206" t="s">
        <v>678</v>
      </c>
      <c r="D399" s="206" t="s">
        <v>131</v>
      </c>
      <c r="E399" s="207" t="s">
        <v>679</v>
      </c>
      <c r="F399" s="208" t="s">
        <v>680</v>
      </c>
      <c r="G399" s="209" t="s">
        <v>670</v>
      </c>
      <c r="H399" s="210">
        <v>583.61400000000003</v>
      </c>
      <c r="I399" s="211"/>
      <c r="J399" s="212">
        <f>ROUND(I399*H399,2)</f>
        <v>0</v>
      </c>
      <c r="K399" s="208" t="s">
        <v>135</v>
      </c>
      <c r="L399" s="46"/>
      <c r="M399" s="213" t="s">
        <v>19</v>
      </c>
      <c r="N399" s="214" t="s">
        <v>44</v>
      </c>
      <c r="O399" s="86"/>
      <c r="P399" s="215">
        <f>O399*H399</f>
        <v>0</v>
      </c>
      <c r="Q399" s="215">
        <v>0</v>
      </c>
      <c r="R399" s="215">
        <f>Q399*H399</f>
        <v>0</v>
      </c>
      <c r="S399" s="215">
        <v>0</v>
      </c>
      <c r="T399" s="216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7" t="s">
        <v>136</v>
      </c>
      <c r="AT399" s="217" t="s">
        <v>131</v>
      </c>
      <c r="AU399" s="217" t="s">
        <v>137</v>
      </c>
      <c r="AY399" s="19" t="s">
        <v>129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9" t="s">
        <v>137</v>
      </c>
      <c r="BK399" s="218">
        <f>ROUND(I399*H399,2)</f>
        <v>0</v>
      </c>
      <c r="BL399" s="19" t="s">
        <v>136</v>
      </c>
      <c r="BM399" s="217" t="s">
        <v>681</v>
      </c>
    </row>
    <row r="400" s="2" customFormat="1">
      <c r="A400" s="40"/>
      <c r="B400" s="41"/>
      <c r="C400" s="42"/>
      <c r="D400" s="219" t="s">
        <v>139</v>
      </c>
      <c r="E400" s="42"/>
      <c r="F400" s="220" t="s">
        <v>682</v>
      </c>
      <c r="G400" s="42"/>
      <c r="H400" s="42"/>
      <c r="I400" s="221"/>
      <c r="J400" s="42"/>
      <c r="K400" s="42"/>
      <c r="L400" s="46"/>
      <c r="M400" s="222"/>
      <c r="N400" s="223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139</v>
      </c>
      <c r="AU400" s="19" t="s">
        <v>137</v>
      </c>
    </row>
    <row r="401" s="13" customFormat="1">
      <c r="A401" s="13"/>
      <c r="B401" s="224"/>
      <c r="C401" s="225"/>
      <c r="D401" s="226" t="s">
        <v>141</v>
      </c>
      <c r="E401" s="225"/>
      <c r="F401" s="228" t="s">
        <v>683</v>
      </c>
      <c r="G401" s="225"/>
      <c r="H401" s="229">
        <v>583.61400000000003</v>
      </c>
      <c r="I401" s="230"/>
      <c r="J401" s="225"/>
      <c r="K401" s="225"/>
      <c r="L401" s="231"/>
      <c r="M401" s="232"/>
      <c r="N401" s="233"/>
      <c r="O401" s="233"/>
      <c r="P401" s="233"/>
      <c r="Q401" s="233"/>
      <c r="R401" s="233"/>
      <c r="S401" s="233"/>
      <c r="T401" s="23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5" t="s">
        <v>141</v>
      </c>
      <c r="AU401" s="235" t="s">
        <v>137</v>
      </c>
      <c r="AV401" s="13" t="s">
        <v>137</v>
      </c>
      <c r="AW401" s="13" t="s">
        <v>4</v>
      </c>
      <c r="AX401" s="13" t="s">
        <v>80</v>
      </c>
      <c r="AY401" s="235" t="s">
        <v>129</v>
      </c>
    </row>
    <row r="402" s="2" customFormat="1" ht="22.2" customHeight="1">
      <c r="A402" s="40"/>
      <c r="B402" s="41"/>
      <c r="C402" s="206" t="s">
        <v>684</v>
      </c>
      <c r="D402" s="206" t="s">
        <v>131</v>
      </c>
      <c r="E402" s="207" t="s">
        <v>685</v>
      </c>
      <c r="F402" s="208" t="s">
        <v>686</v>
      </c>
      <c r="G402" s="209" t="s">
        <v>670</v>
      </c>
      <c r="H402" s="210">
        <v>64.846000000000004</v>
      </c>
      <c r="I402" s="211"/>
      <c r="J402" s="212">
        <f>ROUND(I402*H402,2)</f>
        <v>0</v>
      </c>
      <c r="K402" s="208" t="s">
        <v>135</v>
      </c>
      <c r="L402" s="46"/>
      <c r="M402" s="213" t="s">
        <v>19</v>
      </c>
      <c r="N402" s="214" t="s">
        <v>44</v>
      </c>
      <c r="O402" s="86"/>
      <c r="P402" s="215">
        <f>O402*H402</f>
        <v>0</v>
      </c>
      <c r="Q402" s="215">
        <v>0</v>
      </c>
      <c r="R402" s="215">
        <f>Q402*H402</f>
        <v>0</v>
      </c>
      <c r="S402" s="215">
        <v>0</v>
      </c>
      <c r="T402" s="216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7" t="s">
        <v>136</v>
      </c>
      <c r="AT402" s="217" t="s">
        <v>131</v>
      </c>
      <c r="AU402" s="217" t="s">
        <v>137</v>
      </c>
      <c r="AY402" s="19" t="s">
        <v>129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9" t="s">
        <v>137</v>
      </c>
      <c r="BK402" s="218">
        <f>ROUND(I402*H402,2)</f>
        <v>0</v>
      </c>
      <c r="BL402" s="19" t="s">
        <v>136</v>
      </c>
      <c r="BM402" s="217" t="s">
        <v>687</v>
      </c>
    </row>
    <row r="403" s="2" customFormat="1">
      <c r="A403" s="40"/>
      <c r="B403" s="41"/>
      <c r="C403" s="42"/>
      <c r="D403" s="219" t="s">
        <v>139</v>
      </c>
      <c r="E403" s="42"/>
      <c r="F403" s="220" t="s">
        <v>688</v>
      </c>
      <c r="G403" s="42"/>
      <c r="H403" s="42"/>
      <c r="I403" s="221"/>
      <c r="J403" s="42"/>
      <c r="K403" s="42"/>
      <c r="L403" s="46"/>
      <c r="M403" s="222"/>
      <c r="N403" s="223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139</v>
      </c>
      <c r="AU403" s="19" t="s">
        <v>137</v>
      </c>
    </row>
    <row r="404" s="12" customFormat="1" ht="22.8" customHeight="1">
      <c r="A404" s="12"/>
      <c r="B404" s="190"/>
      <c r="C404" s="191"/>
      <c r="D404" s="192" t="s">
        <v>71</v>
      </c>
      <c r="E404" s="204" t="s">
        <v>689</v>
      </c>
      <c r="F404" s="204" t="s">
        <v>690</v>
      </c>
      <c r="G404" s="191"/>
      <c r="H404" s="191"/>
      <c r="I404" s="194"/>
      <c r="J404" s="205">
        <f>BK404</f>
        <v>0</v>
      </c>
      <c r="K404" s="191"/>
      <c r="L404" s="196"/>
      <c r="M404" s="197"/>
      <c r="N404" s="198"/>
      <c r="O404" s="198"/>
      <c r="P404" s="199">
        <f>SUM(P405:P406)</f>
        <v>0</v>
      </c>
      <c r="Q404" s="198"/>
      <c r="R404" s="199">
        <f>SUM(R405:R406)</f>
        <v>0</v>
      </c>
      <c r="S404" s="198"/>
      <c r="T404" s="200">
        <f>SUM(T405:T406)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01" t="s">
        <v>80</v>
      </c>
      <c r="AT404" s="202" t="s">
        <v>71</v>
      </c>
      <c r="AU404" s="202" t="s">
        <v>80</v>
      </c>
      <c r="AY404" s="201" t="s">
        <v>129</v>
      </c>
      <c r="BK404" s="203">
        <f>SUM(BK405:BK406)</f>
        <v>0</v>
      </c>
    </row>
    <row r="405" s="2" customFormat="1" ht="30" customHeight="1">
      <c r="A405" s="40"/>
      <c r="B405" s="41"/>
      <c r="C405" s="206" t="s">
        <v>691</v>
      </c>
      <c r="D405" s="206" t="s">
        <v>131</v>
      </c>
      <c r="E405" s="207" t="s">
        <v>692</v>
      </c>
      <c r="F405" s="208" t="s">
        <v>693</v>
      </c>
      <c r="G405" s="209" t="s">
        <v>670</v>
      </c>
      <c r="H405" s="210">
        <v>66.929000000000002</v>
      </c>
      <c r="I405" s="211"/>
      <c r="J405" s="212">
        <f>ROUND(I405*H405,2)</f>
        <v>0</v>
      </c>
      <c r="K405" s="208" t="s">
        <v>135</v>
      </c>
      <c r="L405" s="46"/>
      <c r="M405" s="213" t="s">
        <v>19</v>
      </c>
      <c r="N405" s="214" t="s">
        <v>44</v>
      </c>
      <c r="O405" s="86"/>
      <c r="P405" s="215">
        <f>O405*H405</f>
        <v>0</v>
      </c>
      <c r="Q405" s="215">
        <v>0</v>
      </c>
      <c r="R405" s="215">
        <f>Q405*H405</f>
        <v>0</v>
      </c>
      <c r="S405" s="215">
        <v>0</v>
      </c>
      <c r="T405" s="216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7" t="s">
        <v>136</v>
      </c>
      <c r="AT405" s="217" t="s">
        <v>131</v>
      </c>
      <c r="AU405" s="217" t="s">
        <v>137</v>
      </c>
      <c r="AY405" s="19" t="s">
        <v>129</v>
      </c>
      <c r="BE405" s="218">
        <f>IF(N405="základní",J405,0)</f>
        <v>0</v>
      </c>
      <c r="BF405" s="218">
        <f>IF(N405="snížená",J405,0)</f>
        <v>0</v>
      </c>
      <c r="BG405" s="218">
        <f>IF(N405="zákl. přenesená",J405,0)</f>
        <v>0</v>
      </c>
      <c r="BH405" s="218">
        <f>IF(N405="sníž. přenesená",J405,0)</f>
        <v>0</v>
      </c>
      <c r="BI405" s="218">
        <f>IF(N405="nulová",J405,0)</f>
        <v>0</v>
      </c>
      <c r="BJ405" s="19" t="s">
        <v>137</v>
      </c>
      <c r="BK405" s="218">
        <f>ROUND(I405*H405,2)</f>
        <v>0</v>
      </c>
      <c r="BL405" s="19" t="s">
        <v>136</v>
      </c>
      <c r="BM405" s="217" t="s">
        <v>694</v>
      </c>
    </row>
    <row r="406" s="2" customFormat="1">
      <c r="A406" s="40"/>
      <c r="B406" s="41"/>
      <c r="C406" s="42"/>
      <c r="D406" s="219" t="s">
        <v>139</v>
      </c>
      <c r="E406" s="42"/>
      <c r="F406" s="220" t="s">
        <v>695</v>
      </c>
      <c r="G406" s="42"/>
      <c r="H406" s="42"/>
      <c r="I406" s="221"/>
      <c r="J406" s="42"/>
      <c r="K406" s="42"/>
      <c r="L406" s="46"/>
      <c r="M406" s="222"/>
      <c r="N406" s="223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139</v>
      </c>
      <c r="AU406" s="19" t="s">
        <v>137</v>
      </c>
    </row>
    <row r="407" s="12" customFormat="1" ht="25.92" customHeight="1">
      <c r="A407" s="12"/>
      <c r="B407" s="190"/>
      <c r="C407" s="191"/>
      <c r="D407" s="192" t="s">
        <v>71</v>
      </c>
      <c r="E407" s="193" t="s">
        <v>696</v>
      </c>
      <c r="F407" s="193" t="s">
        <v>697</v>
      </c>
      <c r="G407" s="191"/>
      <c r="H407" s="191"/>
      <c r="I407" s="194"/>
      <c r="J407" s="195">
        <f>BK407</f>
        <v>0</v>
      </c>
      <c r="K407" s="191"/>
      <c r="L407" s="196"/>
      <c r="M407" s="197"/>
      <c r="N407" s="198"/>
      <c r="O407" s="198"/>
      <c r="P407" s="199">
        <f>P408+P420+P423+P446+P488+P512+P572+P591+P628+P635+P657</f>
        <v>0</v>
      </c>
      <c r="Q407" s="198"/>
      <c r="R407" s="199">
        <f>R408+R420+R423+R446+R488+R512+R572+R591+R628+R635+R657</f>
        <v>30.936259979999996</v>
      </c>
      <c r="S407" s="198"/>
      <c r="T407" s="200">
        <f>T408+T420+T423+T446+T488+T512+T572+T591+T628+T635+T657</f>
        <v>7.7831419999999998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01" t="s">
        <v>137</v>
      </c>
      <c r="AT407" s="202" t="s">
        <v>71</v>
      </c>
      <c r="AU407" s="202" t="s">
        <v>72</v>
      </c>
      <c r="AY407" s="201" t="s">
        <v>129</v>
      </c>
      <c r="BK407" s="203">
        <f>BK408+BK420+BK423+BK446+BK488+BK512+BK572+BK591+BK628+BK635+BK657</f>
        <v>0</v>
      </c>
    </row>
    <row r="408" s="12" customFormat="1" ht="22.8" customHeight="1">
      <c r="A408" s="12"/>
      <c r="B408" s="190"/>
      <c r="C408" s="191"/>
      <c r="D408" s="192" t="s">
        <v>71</v>
      </c>
      <c r="E408" s="204" t="s">
        <v>698</v>
      </c>
      <c r="F408" s="204" t="s">
        <v>699</v>
      </c>
      <c r="G408" s="191"/>
      <c r="H408" s="191"/>
      <c r="I408" s="194"/>
      <c r="J408" s="205">
        <f>BK408</f>
        <v>0</v>
      </c>
      <c r="K408" s="191"/>
      <c r="L408" s="196"/>
      <c r="M408" s="197"/>
      <c r="N408" s="198"/>
      <c r="O408" s="198"/>
      <c r="P408" s="199">
        <f>SUM(P409:P419)</f>
        <v>0</v>
      </c>
      <c r="Q408" s="198"/>
      <c r="R408" s="199">
        <f>SUM(R409:R419)</f>
        <v>0.071150000000000005</v>
      </c>
      <c r="S408" s="198"/>
      <c r="T408" s="200">
        <f>SUM(T409:T419)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01" t="s">
        <v>137</v>
      </c>
      <c r="AT408" s="202" t="s">
        <v>71</v>
      </c>
      <c r="AU408" s="202" t="s">
        <v>80</v>
      </c>
      <c r="AY408" s="201" t="s">
        <v>129</v>
      </c>
      <c r="BK408" s="203">
        <f>SUM(BK409:BK419)</f>
        <v>0</v>
      </c>
    </row>
    <row r="409" s="2" customFormat="1" ht="14.4" customHeight="1">
      <c r="A409" s="40"/>
      <c r="B409" s="41"/>
      <c r="C409" s="206" t="s">
        <v>700</v>
      </c>
      <c r="D409" s="206" t="s">
        <v>131</v>
      </c>
      <c r="E409" s="207" t="s">
        <v>701</v>
      </c>
      <c r="F409" s="208" t="s">
        <v>702</v>
      </c>
      <c r="G409" s="209" t="s">
        <v>134</v>
      </c>
      <c r="H409" s="210">
        <v>19</v>
      </c>
      <c r="I409" s="211"/>
      <c r="J409" s="212">
        <f>ROUND(I409*H409,2)</f>
        <v>0</v>
      </c>
      <c r="K409" s="208" t="s">
        <v>135</v>
      </c>
      <c r="L409" s="46"/>
      <c r="M409" s="213" t="s">
        <v>19</v>
      </c>
      <c r="N409" s="214" t="s">
        <v>44</v>
      </c>
      <c r="O409" s="86"/>
      <c r="P409" s="215">
        <f>O409*H409</f>
        <v>0</v>
      </c>
      <c r="Q409" s="215">
        <v>5.0000000000000002E-05</v>
      </c>
      <c r="R409" s="215">
        <f>Q409*H409</f>
        <v>0.00095</v>
      </c>
      <c r="S409" s="215">
        <v>0</v>
      </c>
      <c r="T409" s="216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7" t="s">
        <v>238</v>
      </c>
      <c r="AT409" s="217" t="s">
        <v>131</v>
      </c>
      <c r="AU409" s="217" t="s">
        <v>137</v>
      </c>
      <c r="AY409" s="19" t="s">
        <v>129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9" t="s">
        <v>137</v>
      </c>
      <c r="BK409" s="218">
        <f>ROUND(I409*H409,2)</f>
        <v>0</v>
      </c>
      <c r="BL409" s="19" t="s">
        <v>238</v>
      </c>
      <c r="BM409" s="217" t="s">
        <v>703</v>
      </c>
    </row>
    <row r="410" s="2" customFormat="1">
      <c r="A410" s="40"/>
      <c r="B410" s="41"/>
      <c r="C410" s="42"/>
      <c r="D410" s="219" t="s">
        <v>139</v>
      </c>
      <c r="E410" s="42"/>
      <c r="F410" s="220" t="s">
        <v>704</v>
      </c>
      <c r="G410" s="42"/>
      <c r="H410" s="42"/>
      <c r="I410" s="221"/>
      <c r="J410" s="42"/>
      <c r="K410" s="42"/>
      <c r="L410" s="46"/>
      <c r="M410" s="222"/>
      <c r="N410" s="223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139</v>
      </c>
      <c r="AU410" s="19" t="s">
        <v>137</v>
      </c>
    </row>
    <row r="411" s="13" customFormat="1">
      <c r="A411" s="13"/>
      <c r="B411" s="224"/>
      <c r="C411" s="225"/>
      <c r="D411" s="226" t="s">
        <v>141</v>
      </c>
      <c r="E411" s="227" t="s">
        <v>19</v>
      </c>
      <c r="F411" s="228" t="s">
        <v>200</v>
      </c>
      <c r="G411" s="225"/>
      <c r="H411" s="229">
        <v>19</v>
      </c>
      <c r="I411" s="230"/>
      <c r="J411" s="225"/>
      <c r="K411" s="225"/>
      <c r="L411" s="231"/>
      <c r="M411" s="232"/>
      <c r="N411" s="233"/>
      <c r="O411" s="233"/>
      <c r="P411" s="233"/>
      <c r="Q411" s="233"/>
      <c r="R411" s="233"/>
      <c r="S411" s="233"/>
      <c r="T411" s="23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5" t="s">
        <v>141</v>
      </c>
      <c r="AU411" s="235" t="s">
        <v>137</v>
      </c>
      <c r="AV411" s="13" t="s">
        <v>137</v>
      </c>
      <c r="AW411" s="13" t="s">
        <v>33</v>
      </c>
      <c r="AX411" s="13" t="s">
        <v>80</v>
      </c>
      <c r="AY411" s="235" t="s">
        <v>129</v>
      </c>
    </row>
    <row r="412" s="2" customFormat="1" ht="14.4" customHeight="1">
      <c r="A412" s="40"/>
      <c r="B412" s="41"/>
      <c r="C412" s="236" t="s">
        <v>705</v>
      </c>
      <c r="D412" s="236" t="s">
        <v>165</v>
      </c>
      <c r="E412" s="237" t="s">
        <v>706</v>
      </c>
      <c r="F412" s="238" t="s">
        <v>707</v>
      </c>
      <c r="G412" s="239" t="s">
        <v>134</v>
      </c>
      <c r="H412" s="240">
        <v>19</v>
      </c>
      <c r="I412" s="241"/>
      <c r="J412" s="242">
        <f>ROUND(I412*H412,2)</f>
        <v>0</v>
      </c>
      <c r="K412" s="238" t="s">
        <v>135</v>
      </c>
      <c r="L412" s="243"/>
      <c r="M412" s="244" t="s">
        <v>19</v>
      </c>
      <c r="N412" s="245" t="s">
        <v>44</v>
      </c>
      <c r="O412" s="86"/>
      <c r="P412" s="215">
        <f>O412*H412</f>
        <v>0</v>
      </c>
      <c r="Q412" s="215">
        <v>0.00084000000000000003</v>
      </c>
      <c r="R412" s="215">
        <f>Q412*H412</f>
        <v>0.015960000000000002</v>
      </c>
      <c r="S412" s="215">
        <v>0</v>
      </c>
      <c r="T412" s="216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7" t="s">
        <v>344</v>
      </c>
      <c r="AT412" s="217" t="s">
        <v>165</v>
      </c>
      <c r="AU412" s="217" t="s">
        <v>137</v>
      </c>
      <c r="AY412" s="19" t="s">
        <v>129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9" t="s">
        <v>137</v>
      </c>
      <c r="BK412" s="218">
        <f>ROUND(I412*H412,2)</f>
        <v>0</v>
      </c>
      <c r="BL412" s="19" t="s">
        <v>238</v>
      </c>
      <c r="BM412" s="217" t="s">
        <v>708</v>
      </c>
    </row>
    <row r="413" s="2" customFormat="1" ht="14.4" customHeight="1">
      <c r="A413" s="40"/>
      <c r="B413" s="41"/>
      <c r="C413" s="206" t="s">
        <v>709</v>
      </c>
      <c r="D413" s="206" t="s">
        <v>131</v>
      </c>
      <c r="E413" s="207" t="s">
        <v>710</v>
      </c>
      <c r="F413" s="208" t="s">
        <v>711</v>
      </c>
      <c r="G413" s="209" t="s">
        <v>134</v>
      </c>
      <c r="H413" s="210">
        <v>27.120000000000001</v>
      </c>
      <c r="I413" s="211"/>
      <c r="J413" s="212">
        <f>ROUND(I413*H413,2)</f>
        <v>0</v>
      </c>
      <c r="K413" s="208" t="s">
        <v>135</v>
      </c>
      <c r="L413" s="46"/>
      <c r="M413" s="213" t="s">
        <v>19</v>
      </c>
      <c r="N413" s="214" t="s">
        <v>44</v>
      </c>
      <c r="O413" s="86"/>
      <c r="P413" s="215">
        <f>O413*H413</f>
        <v>0</v>
      </c>
      <c r="Q413" s="215">
        <v>0</v>
      </c>
      <c r="R413" s="215">
        <f>Q413*H413</f>
        <v>0</v>
      </c>
      <c r="S413" s="215">
        <v>0</v>
      </c>
      <c r="T413" s="216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7" t="s">
        <v>238</v>
      </c>
      <c r="AT413" s="217" t="s">
        <v>131</v>
      </c>
      <c r="AU413" s="217" t="s">
        <v>137</v>
      </c>
      <c r="AY413" s="19" t="s">
        <v>129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9" t="s">
        <v>137</v>
      </c>
      <c r="BK413" s="218">
        <f>ROUND(I413*H413,2)</f>
        <v>0</v>
      </c>
      <c r="BL413" s="19" t="s">
        <v>238</v>
      </c>
      <c r="BM413" s="217" t="s">
        <v>712</v>
      </c>
    </row>
    <row r="414" s="2" customFormat="1">
      <c r="A414" s="40"/>
      <c r="B414" s="41"/>
      <c r="C414" s="42"/>
      <c r="D414" s="219" t="s">
        <v>139</v>
      </c>
      <c r="E414" s="42"/>
      <c r="F414" s="220" t="s">
        <v>713</v>
      </c>
      <c r="G414" s="42"/>
      <c r="H414" s="42"/>
      <c r="I414" s="221"/>
      <c r="J414" s="42"/>
      <c r="K414" s="42"/>
      <c r="L414" s="46"/>
      <c r="M414" s="222"/>
      <c r="N414" s="223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139</v>
      </c>
      <c r="AU414" s="19" t="s">
        <v>137</v>
      </c>
    </row>
    <row r="415" s="13" customFormat="1">
      <c r="A415" s="13"/>
      <c r="B415" s="224"/>
      <c r="C415" s="225"/>
      <c r="D415" s="226" t="s">
        <v>141</v>
      </c>
      <c r="E415" s="227" t="s">
        <v>19</v>
      </c>
      <c r="F415" s="228" t="s">
        <v>714</v>
      </c>
      <c r="G415" s="225"/>
      <c r="H415" s="229">
        <v>27.120000000000001</v>
      </c>
      <c r="I415" s="230"/>
      <c r="J415" s="225"/>
      <c r="K415" s="225"/>
      <c r="L415" s="231"/>
      <c r="M415" s="232"/>
      <c r="N415" s="233"/>
      <c r="O415" s="233"/>
      <c r="P415" s="233"/>
      <c r="Q415" s="233"/>
      <c r="R415" s="233"/>
      <c r="S415" s="233"/>
      <c r="T415" s="23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5" t="s">
        <v>141</v>
      </c>
      <c r="AU415" s="235" t="s">
        <v>137</v>
      </c>
      <c r="AV415" s="13" t="s">
        <v>137</v>
      </c>
      <c r="AW415" s="13" t="s">
        <v>33</v>
      </c>
      <c r="AX415" s="13" t="s">
        <v>80</v>
      </c>
      <c r="AY415" s="235" t="s">
        <v>129</v>
      </c>
    </row>
    <row r="416" s="2" customFormat="1" ht="14.4" customHeight="1">
      <c r="A416" s="40"/>
      <c r="B416" s="41"/>
      <c r="C416" s="236" t="s">
        <v>715</v>
      </c>
      <c r="D416" s="236" t="s">
        <v>165</v>
      </c>
      <c r="E416" s="237" t="s">
        <v>716</v>
      </c>
      <c r="F416" s="238" t="s">
        <v>717</v>
      </c>
      <c r="G416" s="239" t="s">
        <v>168</v>
      </c>
      <c r="H416" s="240">
        <v>54.240000000000002</v>
      </c>
      <c r="I416" s="241"/>
      <c r="J416" s="242">
        <f>ROUND(I416*H416,2)</f>
        <v>0</v>
      </c>
      <c r="K416" s="238" t="s">
        <v>135</v>
      </c>
      <c r="L416" s="243"/>
      <c r="M416" s="244" t="s">
        <v>19</v>
      </c>
      <c r="N416" s="245" t="s">
        <v>44</v>
      </c>
      <c r="O416" s="86"/>
      <c r="P416" s="215">
        <f>O416*H416</f>
        <v>0</v>
      </c>
      <c r="Q416" s="215">
        <v>0.001</v>
      </c>
      <c r="R416" s="215">
        <f>Q416*H416</f>
        <v>0.054240000000000003</v>
      </c>
      <c r="S416" s="215">
        <v>0</v>
      </c>
      <c r="T416" s="216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7" t="s">
        <v>344</v>
      </c>
      <c r="AT416" s="217" t="s">
        <v>165</v>
      </c>
      <c r="AU416" s="217" t="s">
        <v>137</v>
      </c>
      <c r="AY416" s="19" t="s">
        <v>129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9" t="s">
        <v>137</v>
      </c>
      <c r="BK416" s="218">
        <f>ROUND(I416*H416,2)</f>
        <v>0</v>
      </c>
      <c r="BL416" s="19" t="s">
        <v>238</v>
      </c>
      <c r="BM416" s="217" t="s">
        <v>718</v>
      </c>
    </row>
    <row r="417" s="13" customFormat="1">
      <c r="A417" s="13"/>
      <c r="B417" s="224"/>
      <c r="C417" s="225"/>
      <c r="D417" s="226" t="s">
        <v>141</v>
      </c>
      <c r="E417" s="227" t="s">
        <v>19</v>
      </c>
      <c r="F417" s="228" t="s">
        <v>719</v>
      </c>
      <c r="G417" s="225"/>
      <c r="H417" s="229">
        <v>54.240000000000002</v>
      </c>
      <c r="I417" s="230"/>
      <c r="J417" s="225"/>
      <c r="K417" s="225"/>
      <c r="L417" s="231"/>
      <c r="M417" s="232"/>
      <c r="N417" s="233"/>
      <c r="O417" s="233"/>
      <c r="P417" s="233"/>
      <c r="Q417" s="233"/>
      <c r="R417" s="233"/>
      <c r="S417" s="233"/>
      <c r="T417" s="23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5" t="s">
        <v>141</v>
      </c>
      <c r="AU417" s="235" t="s">
        <v>137</v>
      </c>
      <c r="AV417" s="13" t="s">
        <v>137</v>
      </c>
      <c r="AW417" s="13" t="s">
        <v>33</v>
      </c>
      <c r="AX417" s="13" t="s">
        <v>80</v>
      </c>
      <c r="AY417" s="235" t="s">
        <v>129</v>
      </c>
    </row>
    <row r="418" s="2" customFormat="1" ht="22.2" customHeight="1">
      <c r="A418" s="40"/>
      <c r="B418" s="41"/>
      <c r="C418" s="206" t="s">
        <v>720</v>
      </c>
      <c r="D418" s="206" t="s">
        <v>131</v>
      </c>
      <c r="E418" s="207" t="s">
        <v>721</v>
      </c>
      <c r="F418" s="208" t="s">
        <v>722</v>
      </c>
      <c r="G418" s="209" t="s">
        <v>670</v>
      </c>
      <c r="H418" s="210">
        <v>0.070999999999999994</v>
      </c>
      <c r="I418" s="211"/>
      <c r="J418" s="212">
        <f>ROUND(I418*H418,2)</f>
        <v>0</v>
      </c>
      <c r="K418" s="208" t="s">
        <v>135</v>
      </c>
      <c r="L418" s="46"/>
      <c r="M418" s="213" t="s">
        <v>19</v>
      </c>
      <c r="N418" s="214" t="s">
        <v>44</v>
      </c>
      <c r="O418" s="86"/>
      <c r="P418" s="215">
        <f>O418*H418</f>
        <v>0</v>
      </c>
      <c r="Q418" s="215">
        <v>0</v>
      </c>
      <c r="R418" s="215">
        <f>Q418*H418</f>
        <v>0</v>
      </c>
      <c r="S418" s="215">
        <v>0</v>
      </c>
      <c r="T418" s="216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7" t="s">
        <v>238</v>
      </c>
      <c r="AT418" s="217" t="s">
        <v>131</v>
      </c>
      <c r="AU418" s="217" t="s">
        <v>137</v>
      </c>
      <c r="AY418" s="19" t="s">
        <v>129</v>
      </c>
      <c r="BE418" s="218">
        <f>IF(N418="základní",J418,0)</f>
        <v>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9" t="s">
        <v>137</v>
      </c>
      <c r="BK418" s="218">
        <f>ROUND(I418*H418,2)</f>
        <v>0</v>
      </c>
      <c r="BL418" s="19" t="s">
        <v>238</v>
      </c>
      <c r="BM418" s="217" t="s">
        <v>723</v>
      </c>
    </row>
    <row r="419" s="2" customFormat="1">
      <c r="A419" s="40"/>
      <c r="B419" s="41"/>
      <c r="C419" s="42"/>
      <c r="D419" s="219" t="s">
        <v>139</v>
      </c>
      <c r="E419" s="42"/>
      <c r="F419" s="220" t="s">
        <v>724</v>
      </c>
      <c r="G419" s="42"/>
      <c r="H419" s="42"/>
      <c r="I419" s="221"/>
      <c r="J419" s="42"/>
      <c r="K419" s="42"/>
      <c r="L419" s="46"/>
      <c r="M419" s="222"/>
      <c r="N419" s="223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139</v>
      </c>
      <c r="AU419" s="19" t="s">
        <v>137</v>
      </c>
    </row>
    <row r="420" s="12" customFormat="1" ht="22.8" customHeight="1">
      <c r="A420" s="12"/>
      <c r="B420" s="190"/>
      <c r="C420" s="191"/>
      <c r="D420" s="192" t="s">
        <v>71</v>
      </c>
      <c r="E420" s="204" t="s">
        <v>725</v>
      </c>
      <c r="F420" s="204" t="s">
        <v>726</v>
      </c>
      <c r="G420" s="191"/>
      <c r="H420" s="191"/>
      <c r="I420" s="194"/>
      <c r="J420" s="205">
        <f>BK420</f>
        <v>0</v>
      </c>
      <c r="K420" s="191"/>
      <c r="L420" s="196"/>
      <c r="M420" s="197"/>
      <c r="N420" s="198"/>
      <c r="O420" s="198"/>
      <c r="P420" s="199">
        <f>SUM(P421:P422)</f>
        <v>0</v>
      </c>
      <c r="Q420" s="198"/>
      <c r="R420" s="199">
        <f>SUM(R421:R422)</f>
        <v>0</v>
      </c>
      <c r="S420" s="198"/>
      <c r="T420" s="200">
        <f>SUM(T421:T422)</f>
        <v>0.39006000000000002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01" t="s">
        <v>137</v>
      </c>
      <c r="AT420" s="202" t="s">
        <v>71</v>
      </c>
      <c r="AU420" s="202" t="s">
        <v>80</v>
      </c>
      <c r="AY420" s="201" t="s">
        <v>129</v>
      </c>
      <c r="BK420" s="203">
        <f>SUM(BK421:BK422)</f>
        <v>0</v>
      </c>
    </row>
    <row r="421" s="2" customFormat="1" ht="14.4" customHeight="1">
      <c r="A421" s="40"/>
      <c r="B421" s="41"/>
      <c r="C421" s="206" t="s">
        <v>727</v>
      </c>
      <c r="D421" s="206" t="s">
        <v>131</v>
      </c>
      <c r="E421" s="207" t="s">
        <v>728</v>
      </c>
      <c r="F421" s="208" t="s">
        <v>729</v>
      </c>
      <c r="G421" s="209" t="s">
        <v>134</v>
      </c>
      <c r="H421" s="210">
        <v>591</v>
      </c>
      <c r="I421" s="211"/>
      <c r="J421" s="212">
        <f>ROUND(I421*H421,2)</f>
        <v>0</v>
      </c>
      <c r="K421" s="208" t="s">
        <v>135</v>
      </c>
      <c r="L421" s="46"/>
      <c r="M421" s="213" t="s">
        <v>19</v>
      </c>
      <c r="N421" s="214" t="s">
        <v>44</v>
      </c>
      <c r="O421" s="86"/>
      <c r="P421" s="215">
        <f>O421*H421</f>
        <v>0</v>
      </c>
      <c r="Q421" s="215">
        <v>0</v>
      </c>
      <c r="R421" s="215">
        <f>Q421*H421</f>
        <v>0</v>
      </c>
      <c r="S421" s="215">
        <v>0.00066</v>
      </c>
      <c r="T421" s="216">
        <f>S421*H421</f>
        <v>0.39006000000000002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7" t="s">
        <v>238</v>
      </c>
      <c r="AT421" s="217" t="s">
        <v>131</v>
      </c>
      <c r="AU421" s="217" t="s">
        <v>137</v>
      </c>
      <c r="AY421" s="19" t="s">
        <v>129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9" t="s">
        <v>137</v>
      </c>
      <c r="BK421" s="218">
        <f>ROUND(I421*H421,2)</f>
        <v>0</v>
      </c>
      <c r="BL421" s="19" t="s">
        <v>238</v>
      </c>
      <c r="BM421" s="217" t="s">
        <v>730</v>
      </c>
    </row>
    <row r="422" s="2" customFormat="1">
      <c r="A422" s="40"/>
      <c r="B422" s="41"/>
      <c r="C422" s="42"/>
      <c r="D422" s="219" t="s">
        <v>139</v>
      </c>
      <c r="E422" s="42"/>
      <c r="F422" s="220" t="s">
        <v>731</v>
      </c>
      <c r="G422" s="42"/>
      <c r="H422" s="42"/>
      <c r="I422" s="221"/>
      <c r="J422" s="42"/>
      <c r="K422" s="42"/>
      <c r="L422" s="46"/>
      <c r="M422" s="222"/>
      <c r="N422" s="223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139</v>
      </c>
      <c r="AU422" s="19" t="s">
        <v>137</v>
      </c>
    </row>
    <row r="423" s="12" customFormat="1" ht="22.8" customHeight="1">
      <c r="A423" s="12"/>
      <c r="B423" s="190"/>
      <c r="C423" s="191"/>
      <c r="D423" s="192" t="s">
        <v>71</v>
      </c>
      <c r="E423" s="204" t="s">
        <v>732</v>
      </c>
      <c r="F423" s="204" t="s">
        <v>733</v>
      </c>
      <c r="G423" s="191"/>
      <c r="H423" s="191"/>
      <c r="I423" s="194"/>
      <c r="J423" s="205">
        <f>BK423</f>
        <v>0</v>
      </c>
      <c r="K423" s="191"/>
      <c r="L423" s="196"/>
      <c r="M423" s="197"/>
      <c r="N423" s="198"/>
      <c r="O423" s="198"/>
      <c r="P423" s="199">
        <f>SUM(P424:P445)</f>
        <v>0</v>
      </c>
      <c r="Q423" s="198"/>
      <c r="R423" s="199">
        <f>SUM(R424:R445)</f>
        <v>10.668889519999999</v>
      </c>
      <c r="S423" s="198"/>
      <c r="T423" s="200">
        <f>SUM(T424:T445)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01" t="s">
        <v>137</v>
      </c>
      <c r="AT423" s="202" t="s">
        <v>71</v>
      </c>
      <c r="AU423" s="202" t="s">
        <v>80</v>
      </c>
      <c r="AY423" s="201" t="s">
        <v>129</v>
      </c>
      <c r="BK423" s="203">
        <f>SUM(BK424:BK445)</f>
        <v>0</v>
      </c>
    </row>
    <row r="424" s="2" customFormat="1" ht="22.2" customHeight="1">
      <c r="A424" s="40"/>
      <c r="B424" s="41"/>
      <c r="C424" s="206" t="s">
        <v>734</v>
      </c>
      <c r="D424" s="206" t="s">
        <v>131</v>
      </c>
      <c r="E424" s="207" t="s">
        <v>735</v>
      </c>
      <c r="F424" s="208" t="s">
        <v>736</v>
      </c>
      <c r="G424" s="209" t="s">
        <v>134</v>
      </c>
      <c r="H424" s="210">
        <v>48.799999999999997</v>
      </c>
      <c r="I424" s="211"/>
      <c r="J424" s="212">
        <f>ROUND(I424*H424,2)</f>
        <v>0</v>
      </c>
      <c r="K424" s="208" t="s">
        <v>135</v>
      </c>
      <c r="L424" s="46"/>
      <c r="M424" s="213" t="s">
        <v>19</v>
      </c>
      <c r="N424" s="214" t="s">
        <v>44</v>
      </c>
      <c r="O424" s="86"/>
      <c r="P424" s="215">
        <f>O424*H424</f>
        <v>0</v>
      </c>
      <c r="Q424" s="215">
        <v>0</v>
      </c>
      <c r="R424" s="215">
        <f>Q424*H424</f>
        <v>0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238</v>
      </c>
      <c r="AT424" s="217" t="s">
        <v>131</v>
      </c>
      <c r="AU424" s="217" t="s">
        <v>137</v>
      </c>
      <c r="AY424" s="19" t="s">
        <v>129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9" t="s">
        <v>137</v>
      </c>
      <c r="BK424" s="218">
        <f>ROUND(I424*H424,2)</f>
        <v>0</v>
      </c>
      <c r="BL424" s="19" t="s">
        <v>238</v>
      </c>
      <c r="BM424" s="217" t="s">
        <v>737</v>
      </c>
    </row>
    <row r="425" s="2" customFormat="1">
      <c r="A425" s="40"/>
      <c r="B425" s="41"/>
      <c r="C425" s="42"/>
      <c r="D425" s="219" t="s">
        <v>139</v>
      </c>
      <c r="E425" s="42"/>
      <c r="F425" s="220" t="s">
        <v>738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139</v>
      </c>
      <c r="AU425" s="19" t="s">
        <v>137</v>
      </c>
    </row>
    <row r="426" s="13" customFormat="1">
      <c r="A426" s="13"/>
      <c r="B426" s="224"/>
      <c r="C426" s="225"/>
      <c r="D426" s="226" t="s">
        <v>141</v>
      </c>
      <c r="E426" s="227" t="s">
        <v>19</v>
      </c>
      <c r="F426" s="228" t="s">
        <v>739</v>
      </c>
      <c r="G426" s="225"/>
      <c r="H426" s="229">
        <v>48.799999999999997</v>
      </c>
      <c r="I426" s="230"/>
      <c r="J426" s="225"/>
      <c r="K426" s="225"/>
      <c r="L426" s="231"/>
      <c r="M426" s="232"/>
      <c r="N426" s="233"/>
      <c r="O426" s="233"/>
      <c r="P426" s="233"/>
      <c r="Q426" s="233"/>
      <c r="R426" s="233"/>
      <c r="S426" s="233"/>
      <c r="T426" s="23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5" t="s">
        <v>141</v>
      </c>
      <c r="AU426" s="235" t="s">
        <v>137</v>
      </c>
      <c r="AV426" s="13" t="s">
        <v>137</v>
      </c>
      <c r="AW426" s="13" t="s">
        <v>33</v>
      </c>
      <c r="AX426" s="13" t="s">
        <v>80</v>
      </c>
      <c r="AY426" s="235" t="s">
        <v>129</v>
      </c>
    </row>
    <row r="427" s="2" customFormat="1" ht="14.4" customHeight="1">
      <c r="A427" s="40"/>
      <c r="B427" s="41"/>
      <c r="C427" s="236" t="s">
        <v>740</v>
      </c>
      <c r="D427" s="236" t="s">
        <v>165</v>
      </c>
      <c r="E427" s="237" t="s">
        <v>741</v>
      </c>
      <c r="F427" s="238" t="s">
        <v>742</v>
      </c>
      <c r="G427" s="239" t="s">
        <v>134</v>
      </c>
      <c r="H427" s="240">
        <v>51.240000000000002</v>
      </c>
      <c r="I427" s="241"/>
      <c r="J427" s="242">
        <f>ROUND(I427*H427,2)</f>
        <v>0</v>
      </c>
      <c r="K427" s="238" t="s">
        <v>135</v>
      </c>
      <c r="L427" s="243"/>
      <c r="M427" s="244" t="s">
        <v>19</v>
      </c>
      <c r="N427" s="245" t="s">
        <v>44</v>
      </c>
      <c r="O427" s="86"/>
      <c r="P427" s="215">
        <f>O427*H427</f>
        <v>0</v>
      </c>
      <c r="Q427" s="215">
        <v>0.0040000000000000001</v>
      </c>
      <c r="R427" s="215">
        <f>Q427*H427</f>
        <v>0.20496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344</v>
      </c>
      <c r="AT427" s="217" t="s">
        <v>165</v>
      </c>
      <c r="AU427" s="217" t="s">
        <v>137</v>
      </c>
      <c r="AY427" s="19" t="s">
        <v>129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9" t="s">
        <v>137</v>
      </c>
      <c r="BK427" s="218">
        <f>ROUND(I427*H427,2)</f>
        <v>0</v>
      </c>
      <c r="BL427" s="19" t="s">
        <v>238</v>
      </c>
      <c r="BM427" s="217" t="s">
        <v>743</v>
      </c>
    </row>
    <row r="428" s="13" customFormat="1">
      <c r="A428" s="13"/>
      <c r="B428" s="224"/>
      <c r="C428" s="225"/>
      <c r="D428" s="226" t="s">
        <v>141</v>
      </c>
      <c r="E428" s="225"/>
      <c r="F428" s="228" t="s">
        <v>744</v>
      </c>
      <c r="G428" s="225"/>
      <c r="H428" s="229">
        <v>51.240000000000002</v>
      </c>
      <c r="I428" s="230"/>
      <c r="J428" s="225"/>
      <c r="K428" s="225"/>
      <c r="L428" s="231"/>
      <c r="M428" s="232"/>
      <c r="N428" s="233"/>
      <c r="O428" s="233"/>
      <c r="P428" s="233"/>
      <c r="Q428" s="233"/>
      <c r="R428" s="233"/>
      <c r="S428" s="233"/>
      <c r="T428" s="23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5" t="s">
        <v>141</v>
      </c>
      <c r="AU428" s="235" t="s">
        <v>137</v>
      </c>
      <c r="AV428" s="13" t="s">
        <v>137</v>
      </c>
      <c r="AW428" s="13" t="s">
        <v>4</v>
      </c>
      <c r="AX428" s="13" t="s">
        <v>80</v>
      </c>
      <c r="AY428" s="235" t="s">
        <v>129</v>
      </c>
    </row>
    <row r="429" s="2" customFormat="1" ht="22.2" customHeight="1">
      <c r="A429" s="40"/>
      <c r="B429" s="41"/>
      <c r="C429" s="206" t="s">
        <v>745</v>
      </c>
      <c r="D429" s="206" t="s">
        <v>131</v>
      </c>
      <c r="E429" s="207" t="s">
        <v>746</v>
      </c>
      <c r="F429" s="208" t="s">
        <v>747</v>
      </c>
      <c r="G429" s="209" t="s">
        <v>134</v>
      </c>
      <c r="H429" s="210">
        <v>412.55000000000001</v>
      </c>
      <c r="I429" s="211"/>
      <c r="J429" s="212">
        <f>ROUND(I429*H429,2)</f>
        <v>0</v>
      </c>
      <c r="K429" s="208" t="s">
        <v>135</v>
      </c>
      <c r="L429" s="46"/>
      <c r="M429" s="213" t="s">
        <v>19</v>
      </c>
      <c r="N429" s="214" t="s">
        <v>44</v>
      </c>
      <c r="O429" s="86"/>
      <c r="P429" s="215">
        <f>O429*H429</f>
        <v>0</v>
      </c>
      <c r="Q429" s="215">
        <v>0</v>
      </c>
      <c r="R429" s="215">
        <f>Q429*H429</f>
        <v>0</v>
      </c>
      <c r="S429" s="215">
        <v>0</v>
      </c>
      <c r="T429" s="216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7" t="s">
        <v>238</v>
      </c>
      <c r="AT429" s="217" t="s">
        <v>131</v>
      </c>
      <c r="AU429" s="217" t="s">
        <v>137</v>
      </c>
      <c r="AY429" s="19" t="s">
        <v>129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9" t="s">
        <v>137</v>
      </c>
      <c r="BK429" s="218">
        <f>ROUND(I429*H429,2)</f>
        <v>0</v>
      </c>
      <c r="BL429" s="19" t="s">
        <v>238</v>
      </c>
      <c r="BM429" s="217" t="s">
        <v>748</v>
      </c>
    </row>
    <row r="430" s="2" customFormat="1">
      <c r="A430" s="40"/>
      <c r="B430" s="41"/>
      <c r="C430" s="42"/>
      <c r="D430" s="219" t="s">
        <v>139</v>
      </c>
      <c r="E430" s="42"/>
      <c r="F430" s="220" t="s">
        <v>749</v>
      </c>
      <c r="G430" s="42"/>
      <c r="H430" s="42"/>
      <c r="I430" s="221"/>
      <c r="J430" s="42"/>
      <c r="K430" s="42"/>
      <c r="L430" s="46"/>
      <c r="M430" s="222"/>
      <c r="N430" s="223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139</v>
      </c>
      <c r="AU430" s="19" t="s">
        <v>137</v>
      </c>
    </row>
    <row r="431" s="13" customFormat="1">
      <c r="A431" s="13"/>
      <c r="B431" s="224"/>
      <c r="C431" s="225"/>
      <c r="D431" s="226" t="s">
        <v>141</v>
      </c>
      <c r="E431" s="227" t="s">
        <v>19</v>
      </c>
      <c r="F431" s="228" t="s">
        <v>750</v>
      </c>
      <c r="G431" s="225"/>
      <c r="H431" s="229">
        <v>393.75</v>
      </c>
      <c r="I431" s="230"/>
      <c r="J431" s="225"/>
      <c r="K431" s="225"/>
      <c r="L431" s="231"/>
      <c r="M431" s="232"/>
      <c r="N431" s="233"/>
      <c r="O431" s="233"/>
      <c r="P431" s="233"/>
      <c r="Q431" s="233"/>
      <c r="R431" s="233"/>
      <c r="S431" s="233"/>
      <c r="T431" s="23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5" t="s">
        <v>141</v>
      </c>
      <c r="AU431" s="235" t="s">
        <v>137</v>
      </c>
      <c r="AV431" s="13" t="s">
        <v>137</v>
      </c>
      <c r="AW431" s="13" t="s">
        <v>33</v>
      </c>
      <c r="AX431" s="13" t="s">
        <v>72</v>
      </c>
      <c r="AY431" s="235" t="s">
        <v>129</v>
      </c>
    </row>
    <row r="432" s="13" customFormat="1">
      <c r="A432" s="13"/>
      <c r="B432" s="224"/>
      <c r="C432" s="225"/>
      <c r="D432" s="226" t="s">
        <v>141</v>
      </c>
      <c r="E432" s="227" t="s">
        <v>19</v>
      </c>
      <c r="F432" s="228" t="s">
        <v>751</v>
      </c>
      <c r="G432" s="225"/>
      <c r="H432" s="229">
        <v>-30</v>
      </c>
      <c r="I432" s="230"/>
      <c r="J432" s="225"/>
      <c r="K432" s="225"/>
      <c r="L432" s="231"/>
      <c r="M432" s="232"/>
      <c r="N432" s="233"/>
      <c r="O432" s="233"/>
      <c r="P432" s="233"/>
      <c r="Q432" s="233"/>
      <c r="R432" s="233"/>
      <c r="S432" s="233"/>
      <c r="T432" s="23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5" t="s">
        <v>141</v>
      </c>
      <c r="AU432" s="235" t="s">
        <v>137</v>
      </c>
      <c r="AV432" s="13" t="s">
        <v>137</v>
      </c>
      <c r="AW432" s="13" t="s">
        <v>33</v>
      </c>
      <c r="AX432" s="13" t="s">
        <v>72</v>
      </c>
      <c r="AY432" s="235" t="s">
        <v>129</v>
      </c>
    </row>
    <row r="433" s="13" customFormat="1">
      <c r="A433" s="13"/>
      <c r="B433" s="224"/>
      <c r="C433" s="225"/>
      <c r="D433" s="226" t="s">
        <v>141</v>
      </c>
      <c r="E433" s="227" t="s">
        <v>19</v>
      </c>
      <c r="F433" s="228" t="s">
        <v>752</v>
      </c>
      <c r="G433" s="225"/>
      <c r="H433" s="229">
        <v>48.799999999999997</v>
      </c>
      <c r="I433" s="230"/>
      <c r="J433" s="225"/>
      <c r="K433" s="225"/>
      <c r="L433" s="231"/>
      <c r="M433" s="232"/>
      <c r="N433" s="233"/>
      <c r="O433" s="233"/>
      <c r="P433" s="233"/>
      <c r="Q433" s="233"/>
      <c r="R433" s="233"/>
      <c r="S433" s="233"/>
      <c r="T433" s="23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5" t="s">
        <v>141</v>
      </c>
      <c r="AU433" s="235" t="s">
        <v>137</v>
      </c>
      <c r="AV433" s="13" t="s">
        <v>137</v>
      </c>
      <c r="AW433" s="13" t="s">
        <v>33</v>
      </c>
      <c r="AX433" s="13" t="s">
        <v>72</v>
      </c>
      <c r="AY433" s="235" t="s">
        <v>129</v>
      </c>
    </row>
    <row r="434" s="15" customFormat="1">
      <c r="A434" s="15"/>
      <c r="B434" s="256"/>
      <c r="C434" s="257"/>
      <c r="D434" s="226" t="s">
        <v>141</v>
      </c>
      <c r="E434" s="258" t="s">
        <v>19</v>
      </c>
      <c r="F434" s="259" t="s">
        <v>181</v>
      </c>
      <c r="G434" s="257"/>
      <c r="H434" s="260">
        <v>412.55000000000001</v>
      </c>
      <c r="I434" s="261"/>
      <c r="J434" s="257"/>
      <c r="K434" s="257"/>
      <c r="L434" s="262"/>
      <c r="M434" s="263"/>
      <c r="N434" s="264"/>
      <c r="O434" s="264"/>
      <c r="P434" s="264"/>
      <c r="Q434" s="264"/>
      <c r="R434" s="264"/>
      <c r="S434" s="264"/>
      <c r="T434" s="26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6" t="s">
        <v>141</v>
      </c>
      <c r="AU434" s="266" t="s">
        <v>137</v>
      </c>
      <c r="AV434" s="15" t="s">
        <v>136</v>
      </c>
      <c r="AW434" s="15" t="s">
        <v>33</v>
      </c>
      <c r="AX434" s="15" t="s">
        <v>80</v>
      </c>
      <c r="AY434" s="266" t="s">
        <v>129</v>
      </c>
    </row>
    <row r="435" s="2" customFormat="1" ht="14.4" customHeight="1">
      <c r="A435" s="40"/>
      <c r="B435" s="41"/>
      <c r="C435" s="236" t="s">
        <v>753</v>
      </c>
      <c r="D435" s="236" t="s">
        <v>165</v>
      </c>
      <c r="E435" s="237" t="s">
        <v>754</v>
      </c>
      <c r="F435" s="238" t="s">
        <v>755</v>
      </c>
      <c r="G435" s="239" t="s">
        <v>134</v>
      </c>
      <c r="H435" s="240">
        <v>433.178</v>
      </c>
      <c r="I435" s="241"/>
      <c r="J435" s="242">
        <f>ROUND(I435*H435,2)</f>
        <v>0</v>
      </c>
      <c r="K435" s="238" t="s">
        <v>135</v>
      </c>
      <c r="L435" s="243"/>
      <c r="M435" s="244" t="s">
        <v>19</v>
      </c>
      <c r="N435" s="245" t="s">
        <v>44</v>
      </c>
      <c r="O435" s="86"/>
      <c r="P435" s="215">
        <f>O435*H435</f>
        <v>0</v>
      </c>
      <c r="Q435" s="215">
        <v>0.014999999999999999</v>
      </c>
      <c r="R435" s="215">
        <f>Q435*H435</f>
        <v>6.4976699999999994</v>
      </c>
      <c r="S435" s="215">
        <v>0</v>
      </c>
      <c r="T435" s="216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7" t="s">
        <v>344</v>
      </c>
      <c r="AT435" s="217" t="s">
        <v>165</v>
      </c>
      <c r="AU435" s="217" t="s">
        <v>137</v>
      </c>
      <c r="AY435" s="19" t="s">
        <v>129</v>
      </c>
      <c r="BE435" s="218">
        <f>IF(N435="základní",J435,0)</f>
        <v>0</v>
      </c>
      <c r="BF435" s="218">
        <f>IF(N435="snížená",J435,0)</f>
        <v>0</v>
      </c>
      <c r="BG435" s="218">
        <f>IF(N435="zákl. přenesená",J435,0)</f>
        <v>0</v>
      </c>
      <c r="BH435" s="218">
        <f>IF(N435="sníž. přenesená",J435,0)</f>
        <v>0</v>
      </c>
      <c r="BI435" s="218">
        <f>IF(N435="nulová",J435,0)</f>
        <v>0</v>
      </c>
      <c r="BJ435" s="19" t="s">
        <v>137</v>
      </c>
      <c r="BK435" s="218">
        <f>ROUND(I435*H435,2)</f>
        <v>0</v>
      </c>
      <c r="BL435" s="19" t="s">
        <v>238</v>
      </c>
      <c r="BM435" s="217" t="s">
        <v>756</v>
      </c>
    </row>
    <row r="436" s="13" customFormat="1">
      <c r="A436" s="13"/>
      <c r="B436" s="224"/>
      <c r="C436" s="225"/>
      <c r="D436" s="226" t="s">
        <v>141</v>
      </c>
      <c r="E436" s="225"/>
      <c r="F436" s="228" t="s">
        <v>757</v>
      </c>
      <c r="G436" s="225"/>
      <c r="H436" s="229">
        <v>433.178</v>
      </c>
      <c r="I436" s="230"/>
      <c r="J436" s="225"/>
      <c r="K436" s="225"/>
      <c r="L436" s="231"/>
      <c r="M436" s="232"/>
      <c r="N436" s="233"/>
      <c r="O436" s="233"/>
      <c r="P436" s="233"/>
      <c r="Q436" s="233"/>
      <c r="R436" s="233"/>
      <c r="S436" s="233"/>
      <c r="T436" s="23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5" t="s">
        <v>141</v>
      </c>
      <c r="AU436" s="235" t="s">
        <v>137</v>
      </c>
      <c r="AV436" s="13" t="s">
        <v>137</v>
      </c>
      <c r="AW436" s="13" t="s">
        <v>4</v>
      </c>
      <c r="AX436" s="13" t="s">
        <v>80</v>
      </c>
      <c r="AY436" s="235" t="s">
        <v>129</v>
      </c>
    </row>
    <row r="437" s="2" customFormat="1" ht="14.4" customHeight="1">
      <c r="A437" s="40"/>
      <c r="B437" s="41"/>
      <c r="C437" s="236" t="s">
        <v>758</v>
      </c>
      <c r="D437" s="236" t="s">
        <v>165</v>
      </c>
      <c r="E437" s="237" t="s">
        <v>759</v>
      </c>
      <c r="F437" s="238" t="s">
        <v>760</v>
      </c>
      <c r="G437" s="239" t="s">
        <v>134</v>
      </c>
      <c r="H437" s="240">
        <v>433.178</v>
      </c>
      <c r="I437" s="241"/>
      <c r="J437" s="242">
        <f>ROUND(I437*H437,2)</f>
        <v>0</v>
      </c>
      <c r="K437" s="238" t="s">
        <v>135</v>
      </c>
      <c r="L437" s="243"/>
      <c r="M437" s="244" t="s">
        <v>19</v>
      </c>
      <c r="N437" s="245" t="s">
        <v>44</v>
      </c>
      <c r="O437" s="86"/>
      <c r="P437" s="215">
        <f>O437*H437</f>
        <v>0</v>
      </c>
      <c r="Q437" s="215">
        <v>0.0089999999999999993</v>
      </c>
      <c r="R437" s="215">
        <f>Q437*H437</f>
        <v>3.8986019999999999</v>
      </c>
      <c r="S437" s="215">
        <v>0</v>
      </c>
      <c r="T437" s="216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7" t="s">
        <v>344</v>
      </c>
      <c r="AT437" s="217" t="s">
        <v>165</v>
      </c>
      <c r="AU437" s="217" t="s">
        <v>137</v>
      </c>
      <c r="AY437" s="19" t="s">
        <v>129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9" t="s">
        <v>137</v>
      </c>
      <c r="BK437" s="218">
        <f>ROUND(I437*H437,2)</f>
        <v>0</v>
      </c>
      <c r="BL437" s="19" t="s">
        <v>238</v>
      </c>
      <c r="BM437" s="217" t="s">
        <v>761</v>
      </c>
    </row>
    <row r="438" s="13" customFormat="1">
      <c r="A438" s="13"/>
      <c r="B438" s="224"/>
      <c r="C438" s="225"/>
      <c r="D438" s="226" t="s">
        <v>141</v>
      </c>
      <c r="E438" s="225"/>
      <c r="F438" s="228" t="s">
        <v>757</v>
      </c>
      <c r="G438" s="225"/>
      <c r="H438" s="229">
        <v>433.178</v>
      </c>
      <c r="I438" s="230"/>
      <c r="J438" s="225"/>
      <c r="K438" s="225"/>
      <c r="L438" s="231"/>
      <c r="M438" s="232"/>
      <c r="N438" s="233"/>
      <c r="O438" s="233"/>
      <c r="P438" s="233"/>
      <c r="Q438" s="233"/>
      <c r="R438" s="233"/>
      <c r="S438" s="233"/>
      <c r="T438" s="23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5" t="s">
        <v>141</v>
      </c>
      <c r="AU438" s="235" t="s">
        <v>137</v>
      </c>
      <c r="AV438" s="13" t="s">
        <v>137</v>
      </c>
      <c r="AW438" s="13" t="s">
        <v>4</v>
      </c>
      <c r="AX438" s="13" t="s">
        <v>80</v>
      </c>
      <c r="AY438" s="235" t="s">
        <v>129</v>
      </c>
    </row>
    <row r="439" s="2" customFormat="1" ht="22.2" customHeight="1">
      <c r="A439" s="40"/>
      <c r="B439" s="41"/>
      <c r="C439" s="206" t="s">
        <v>762</v>
      </c>
      <c r="D439" s="206" t="s">
        <v>131</v>
      </c>
      <c r="E439" s="207" t="s">
        <v>763</v>
      </c>
      <c r="F439" s="208" t="s">
        <v>764</v>
      </c>
      <c r="G439" s="209" t="s">
        <v>134</v>
      </c>
      <c r="H439" s="210">
        <v>418.31299999999999</v>
      </c>
      <c r="I439" s="211"/>
      <c r="J439" s="212">
        <f>ROUND(I439*H439,2)</f>
        <v>0</v>
      </c>
      <c r="K439" s="208" t="s">
        <v>135</v>
      </c>
      <c r="L439" s="46"/>
      <c r="M439" s="213" t="s">
        <v>19</v>
      </c>
      <c r="N439" s="214" t="s">
        <v>44</v>
      </c>
      <c r="O439" s="86"/>
      <c r="P439" s="215">
        <f>O439*H439</f>
        <v>0</v>
      </c>
      <c r="Q439" s="215">
        <v>4.0000000000000003E-05</v>
      </c>
      <c r="R439" s="215">
        <f>Q439*H439</f>
        <v>0.016732520000000001</v>
      </c>
      <c r="S439" s="215">
        <v>0</v>
      </c>
      <c r="T439" s="216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7" t="s">
        <v>238</v>
      </c>
      <c r="AT439" s="217" t="s">
        <v>131</v>
      </c>
      <c r="AU439" s="217" t="s">
        <v>137</v>
      </c>
      <c r="AY439" s="19" t="s">
        <v>129</v>
      </c>
      <c r="BE439" s="218">
        <f>IF(N439="základní",J439,0)</f>
        <v>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19" t="s">
        <v>137</v>
      </c>
      <c r="BK439" s="218">
        <f>ROUND(I439*H439,2)</f>
        <v>0</v>
      </c>
      <c r="BL439" s="19" t="s">
        <v>238</v>
      </c>
      <c r="BM439" s="217" t="s">
        <v>765</v>
      </c>
    </row>
    <row r="440" s="2" customFormat="1">
      <c r="A440" s="40"/>
      <c r="B440" s="41"/>
      <c r="C440" s="42"/>
      <c r="D440" s="219" t="s">
        <v>139</v>
      </c>
      <c r="E440" s="42"/>
      <c r="F440" s="220" t="s">
        <v>766</v>
      </c>
      <c r="G440" s="42"/>
      <c r="H440" s="42"/>
      <c r="I440" s="221"/>
      <c r="J440" s="42"/>
      <c r="K440" s="42"/>
      <c r="L440" s="46"/>
      <c r="M440" s="222"/>
      <c r="N440" s="223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139</v>
      </c>
      <c r="AU440" s="19" t="s">
        <v>137</v>
      </c>
    </row>
    <row r="441" s="2" customFormat="1">
      <c r="A441" s="40"/>
      <c r="B441" s="41"/>
      <c r="C441" s="42"/>
      <c r="D441" s="226" t="s">
        <v>212</v>
      </c>
      <c r="E441" s="42"/>
      <c r="F441" s="267" t="s">
        <v>767</v>
      </c>
      <c r="G441" s="42"/>
      <c r="H441" s="42"/>
      <c r="I441" s="221"/>
      <c r="J441" s="42"/>
      <c r="K441" s="42"/>
      <c r="L441" s="46"/>
      <c r="M441" s="222"/>
      <c r="N441" s="223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212</v>
      </c>
      <c r="AU441" s="19" t="s">
        <v>137</v>
      </c>
    </row>
    <row r="442" s="13" customFormat="1">
      <c r="A442" s="13"/>
      <c r="B442" s="224"/>
      <c r="C442" s="225"/>
      <c r="D442" s="226" t="s">
        <v>141</v>
      </c>
      <c r="E442" s="225"/>
      <c r="F442" s="228" t="s">
        <v>768</v>
      </c>
      <c r="G442" s="225"/>
      <c r="H442" s="229">
        <v>418.31299999999999</v>
      </c>
      <c r="I442" s="230"/>
      <c r="J442" s="225"/>
      <c r="K442" s="225"/>
      <c r="L442" s="231"/>
      <c r="M442" s="232"/>
      <c r="N442" s="233"/>
      <c r="O442" s="233"/>
      <c r="P442" s="233"/>
      <c r="Q442" s="233"/>
      <c r="R442" s="233"/>
      <c r="S442" s="233"/>
      <c r="T442" s="23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5" t="s">
        <v>141</v>
      </c>
      <c r="AU442" s="235" t="s">
        <v>137</v>
      </c>
      <c r="AV442" s="13" t="s">
        <v>137</v>
      </c>
      <c r="AW442" s="13" t="s">
        <v>4</v>
      </c>
      <c r="AX442" s="13" t="s">
        <v>80</v>
      </c>
      <c r="AY442" s="235" t="s">
        <v>129</v>
      </c>
    </row>
    <row r="443" s="2" customFormat="1" ht="14.4" customHeight="1">
      <c r="A443" s="40"/>
      <c r="B443" s="41"/>
      <c r="C443" s="236" t="s">
        <v>769</v>
      </c>
      <c r="D443" s="236" t="s">
        <v>165</v>
      </c>
      <c r="E443" s="237" t="s">
        <v>770</v>
      </c>
      <c r="F443" s="238" t="s">
        <v>771</v>
      </c>
      <c r="G443" s="239" t="s">
        <v>134</v>
      </c>
      <c r="H443" s="240">
        <v>363.75</v>
      </c>
      <c r="I443" s="241"/>
      <c r="J443" s="242">
        <f>ROUND(I443*H443,2)</f>
        <v>0</v>
      </c>
      <c r="K443" s="238" t="s">
        <v>135</v>
      </c>
      <c r="L443" s="243"/>
      <c r="M443" s="244" t="s">
        <v>19</v>
      </c>
      <c r="N443" s="245" t="s">
        <v>44</v>
      </c>
      <c r="O443" s="86"/>
      <c r="P443" s="215">
        <f>O443*H443</f>
        <v>0</v>
      </c>
      <c r="Q443" s="215">
        <v>0.00013999999999999999</v>
      </c>
      <c r="R443" s="215">
        <f>Q443*H443</f>
        <v>0.050924999999999998</v>
      </c>
      <c r="S443" s="215">
        <v>0</v>
      </c>
      <c r="T443" s="216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7" t="s">
        <v>344</v>
      </c>
      <c r="AT443" s="217" t="s">
        <v>165</v>
      </c>
      <c r="AU443" s="217" t="s">
        <v>137</v>
      </c>
      <c r="AY443" s="19" t="s">
        <v>129</v>
      </c>
      <c r="BE443" s="218">
        <f>IF(N443="základní",J443,0)</f>
        <v>0</v>
      </c>
      <c r="BF443" s="218">
        <f>IF(N443="snížená",J443,0)</f>
        <v>0</v>
      </c>
      <c r="BG443" s="218">
        <f>IF(N443="zákl. přenesená",J443,0)</f>
        <v>0</v>
      </c>
      <c r="BH443" s="218">
        <f>IF(N443="sníž. přenesená",J443,0)</f>
        <v>0</v>
      </c>
      <c r="BI443" s="218">
        <f>IF(N443="nulová",J443,0)</f>
        <v>0</v>
      </c>
      <c r="BJ443" s="19" t="s">
        <v>137</v>
      </c>
      <c r="BK443" s="218">
        <f>ROUND(I443*H443,2)</f>
        <v>0</v>
      </c>
      <c r="BL443" s="19" t="s">
        <v>238</v>
      </c>
      <c r="BM443" s="217" t="s">
        <v>772</v>
      </c>
    </row>
    <row r="444" s="2" customFormat="1" ht="22.2" customHeight="1">
      <c r="A444" s="40"/>
      <c r="B444" s="41"/>
      <c r="C444" s="206" t="s">
        <v>773</v>
      </c>
      <c r="D444" s="206" t="s">
        <v>131</v>
      </c>
      <c r="E444" s="207" t="s">
        <v>774</v>
      </c>
      <c r="F444" s="208" t="s">
        <v>775</v>
      </c>
      <c r="G444" s="209" t="s">
        <v>670</v>
      </c>
      <c r="H444" s="210">
        <v>10.669000000000001</v>
      </c>
      <c r="I444" s="211"/>
      <c r="J444" s="212">
        <f>ROUND(I444*H444,2)</f>
        <v>0</v>
      </c>
      <c r="K444" s="208" t="s">
        <v>135</v>
      </c>
      <c r="L444" s="46"/>
      <c r="M444" s="213" t="s">
        <v>19</v>
      </c>
      <c r="N444" s="214" t="s">
        <v>44</v>
      </c>
      <c r="O444" s="86"/>
      <c r="P444" s="215">
        <f>O444*H444</f>
        <v>0</v>
      </c>
      <c r="Q444" s="215">
        <v>0</v>
      </c>
      <c r="R444" s="215">
        <f>Q444*H444</f>
        <v>0</v>
      </c>
      <c r="S444" s="215">
        <v>0</v>
      </c>
      <c r="T444" s="216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17" t="s">
        <v>238</v>
      </c>
      <c r="AT444" s="217" t="s">
        <v>131</v>
      </c>
      <c r="AU444" s="217" t="s">
        <v>137</v>
      </c>
      <c r="AY444" s="19" t="s">
        <v>129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9" t="s">
        <v>137</v>
      </c>
      <c r="BK444" s="218">
        <f>ROUND(I444*H444,2)</f>
        <v>0</v>
      </c>
      <c r="BL444" s="19" t="s">
        <v>238</v>
      </c>
      <c r="BM444" s="217" t="s">
        <v>776</v>
      </c>
    </row>
    <row r="445" s="2" customFormat="1">
      <c r="A445" s="40"/>
      <c r="B445" s="41"/>
      <c r="C445" s="42"/>
      <c r="D445" s="219" t="s">
        <v>139</v>
      </c>
      <c r="E445" s="42"/>
      <c r="F445" s="220" t="s">
        <v>777</v>
      </c>
      <c r="G445" s="42"/>
      <c r="H445" s="42"/>
      <c r="I445" s="221"/>
      <c r="J445" s="42"/>
      <c r="K445" s="42"/>
      <c r="L445" s="46"/>
      <c r="M445" s="222"/>
      <c r="N445" s="223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139</v>
      </c>
      <c r="AU445" s="19" t="s">
        <v>137</v>
      </c>
    </row>
    <row r="446" s="12" customFormat="1" ht="22.8" customHeight="1">
      <c r="A446" s="12"/>
      <c r="B446" s="190"/>
      <c r="C446" s="191"/>
      <c r="D446" s="192" t="s">
        <v>71</v>
      </c>
      <c r="E446" s="204" t="s">
        <v>778</v>
      </c>
      <c r="F446" s="204" t="s">
        <v>779</v>
      </c>
      <c r="G446" s="191"/>
      <c r="H446" s="191"/>
      <c r="I446" s="194"/>
      <c r="J446" s="205">
        <f>BK446</f>
        <v>0</v>
      </c>
      <c r="K446" s="191"/>
      <c r="L446" s="196"/>
      <c r="M446" s="197"/>
      <c r="N446" s="198"/>
      <c r="O446" s="198"/>
      <c r="P446" s="199">
        <f>SUM(P447:P487)</f>
        <v>0</v>
      </c>
      <c r="Q446" s="198"/>
      <c r="R446" s="199">
        <f>SUM(R447:R487)</f>
        <v>0.099089999999999998</v>
      </c>
      <c r="S446" s="198"/>
      <c r="T446" s="200">
        <f>SUM(T447:T487)</f>
        <v>0.074230000000000004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01" t="s">
        <v>137</v>
      </c>
      <c r="AT446" s="202" t="s">
        <v>71</v>
      </c>
      <c r="AU446" s="202" t="s">
        <v>80</v>
      </c>
      <c r="AY446" s="201" t="s">
        <v>129</v>
      </c>
      <c r="BK446" s="203">
        <f>SUM(BK447:BK487)</f>
        <v>0</v>
      </c>
    </row>
    <row r="447" s="2" customFormat="1" ht="22.2" customHeight="1">
      <c r="A447" s="40"/>
      <c r="B447" s="41"/>
      <c r="C447" s="206" t="s">
        <v>780</v>
      </c>
      <c r="D447" s="206" t="s">
        <v>131</v>
      </c>
      <c r="E447" s="207" t="s">
        <v>781</v>
      </c>
      <c r="F447" s="208" t="s">
        <v>782</v>
      </c>
      <c r="G447" s="209" t="s">
        <v>432</v>
      </c>
      <c r="H447" s="210">
        <v>2</v>
      </c>
      <c r="I447" s="211"/>
      <c r="J447" s="212">
        <f>ROUND(I447*H447,2)</f>
        <v>0</v>
      </c>
      <c r="K447" s="208" t="s">
        <v>135</v>
      </c>
      <c r="L447" s="46"/>
      <c r="M447" s="213" t="s">
        <v>19</v>
      </c>
      <c r="N447" s="214" t="s">
        <v>44</v>
      </c>
      <c r="O447" s="86"/>
      <c r="P447" s="215">
        <f>O447*H447</f>
        <v>0</v>
      </c>
      <c r="Q447" s="215">
        <v>0</v>
      </c>
      <c r="R447" s="215">
        <f>Q447*H447</f>
        <v>0</v>
      </c>
      <c r="S447" s="215">
        <v>0</v>
      </c>
      <c r="T447" s="216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7" t="s">
        <v>238</v>
      </c>
      <c r="AT447" s="217" t="s">
        <v>131</v>
      </c>
      <c r="AU447" s="217" t="s">
        <v>137</v>
      </c>
      <c r="AY447" s="19" t="s">
        <v>129</v>
      </c>
      <c r="BE447" s="218">
        <f>IF(N447="základní",J447,0)</f>
        <v>0</v>
      </c>
      <c r="BF447" s="218">
        <f>IF(N447="snížená",J447,0)</f>
        <v>0</v>
      </c>
      <c r="BG447" s="218">
        <f>IF(N447="zákl. přenesená",J447,0)</f>
        <v>0</v>
      </c>
      <c r="BH447" s="218">
        <f>IF(N447="sníž. přenesená",J447,0)</f>
        <v>0</v>
      </c>
      <c r="BI447" s="218">
        <f>IF(N447="nulová",J447,0)</f>
        <v>0</v>
      </c>
      <c r="BJ447" s="19" t="s">
        <v>137</v>
      </c>
      <c r="BK447" s="218">
        <f>ROUND(I447*H447,2)</f>
        <v>0</v>
      </c>
      <c r="BL447" s="19" t="s">
        <v>238</v>
      </c>
      <c r="BM447" s="217" t="s">
        <v>783</v>
      </c>
    </row>
    <row r="448" s="2" customFormat="1">
      <c r="A448" s="40"/>
      <c r="B448" s="41"/>
      <c r="C448" s="42"/>
      <c r="D448" s="219" t="s">
        <v>139</v>
      </c>
      <c r="E448" s="42"/>
      <c r="F448" s="220" t="s">
        <v>784</v>
      </c>
      <c r="G448" s="42"/>
      <c r="H448" s="42"/>
      <c r="I448" s="221"/>
      <c r="J448" s="42"/>
      <c r="K448" s="42"/>
      <c r="L448" s="46"/>
      <c r="M448" s="222"/>
      <c r="N448" s="223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139</v>
      </c>
      <c r="AU448" s="19" t="s">
        <v>137</v>
      </c>
    </row>
    <row r="449" s="2" customFormat="1" ht="14.4" customHeight="1">
      <c r="A449" s="40"/>
      <c r="B449" s="41"/>
      <c r="C449" s="236" t="s">
        <v>785</v>
      </c>
      <c r="D449" s="236" t="s">
        <v>165</v>
      </c>
      <c r="E449" s="237" t="s">
        <v>786</v>
      </c>
      <c r="F449" s="238" t="s">
        <v>787</v>
      </c>
      <c r="G449" s="239" t="s">
        <v>432</v>
      </c>
      <c r="H449" s="240">
        <v>2</v>
      </c>
      <c r="I449" s="241"/>
      <c r="J449" s="242">
        <f>ROUND(I449*H449,2)</f>
        <v>0</v>
      </c>
      <c r="K449" s="238" t="s">
        <v>135</v>
      </c>
      <c r="L449" s="243"/>
      <c r="M449" s="244" t="s">
        <v>19</v>
      </c>
      <c r="N449" s="245" t="s">
        <v>44</v>
      </c>
      <c r="O449" s="86"/>
      <c r="P449" s="215">
        <f>O449*H449</f>
        <v>0</v>
      </c>
      <c r="Q449" s="215">
        <v>0.00032000000000000003</v>
      </c>
      <c r="R449" s="215">
        <f>Q449*H449</f>
        <v>0.00064000000000000005</v>
      </c>
      <c r="S449" s="215">
        <v>0</v>
      </c>
      <c r="T449" s="216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7" t="s">
        <v>344</v>
      </c>
      <c r="AT449" s="217" t="s">
        <v>165</v>
      </c>
      <c r="AU449" s="217" t="s">
        <v>137</v>
      </c>
      <c r="AY449" s="19" t="s">
        <v>129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19" t="s">
        <v>137</v>
      </c>
      <c r="BK449" s="218">
        <f>ROUND(I449*H449,2)</f>
        <v>0</v>
      </c>
      <c r="BL449" s="19" t="s">
        <v>238</v>
      </c>
      <c r="BM449" s="217" t="s">
        <v>788</v>
      </c>
    </row>
    <row r="450" s="2" customFormat="1" ht="14.4" customHeight="1">
      <c r="A450" s="40"/>
      <c r="B450" s="41"/>
      <c r="C450" s="206" t="s">
        <v>789</v>
      </c>
      <c r="D450" s="206" t="s">
        <v>131</v>
      </c>
      <c r="E450" s="207" t="s">
        <v>790</v>
      </c>
      <c r="F450" s="208" t="s">
        <v>791</v>
      </c>
      <c r="G450" s="209" t="s">
        <v>208</v>
      </c>
      <c r="H450" s="210">
        <v>141</v>
      </c>
      <c r="I450" s="211"/>
      <c r="J450" s="212">
        <f>ROUND(I450*H450,2)</f>
        <v>0</v>
      </c>
      <c r="K450" s="208" t="s">
        <v>135</v>
      </c>
      <c r="L450" s="46"/>
      <c r="M450" s="213" t="s">
        <v>19</v>
      </c>
      <c r="N450" s="214" t="s">
        <v>44</v>
      </c>
      <c r="O450" s="86"/>
      <c r="P450" s="215">
        <f>O450*H450</f>
        <v>0</v>
      </c>
      <c r="Q450" s="215">
        <v>0</v>
      </c>
      <c r="R450" s="215">
        <f>Q450*H450</f>
        <v>0</v>
      </c>
      <c r="S450" s="215">
        <v>0</v>
      </c>
      <c r="T450" s="216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7" t="s">
        <v>238</v>
      </c>
      <c r="AT450" s="217" t="s">
        <v>131</v>
      </c>
      <c r="AU450" s="217" t="s">
        <v>137</v>
      </c>
      <c r="AY450" s="19" t="s">
        <v>129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9" t="s">
        <v>137</v>
      </c>
      <c r="BK450" s="218">
        <f>ROUND(I450*H450,2)</f>
        <v>0</v>
      </c>
      <c r="BL450" s="19" t="s">
        <v>238</v>
      </c>
      <c r="BM450" s="217" t="s">
        <v>792</v>
      </c>
    </row>
    <row r="451" s="2" customFormat="1">
      <c r="A451" s="40"/>
      <c r="B451" s="41"/>
      <c r="C451" s="42"/>
      <c r="D451" s="219" t="s">
        <v>139</v>
      </c>
      <c r="E451" s="42"/>
      <c r="F451" s="220" t="s">
        <v>793</v>
      </c>
      <c r="G451" s="42"/>
      <c r="H451" s="42"/>
      <c r="I451" s="221"/>
      <c r="J451" s="42"/>
      <c r="K451" s="42"/>
      <c r="L451" s="46"/>
      <c r="M451" s="222"/>
      <c r="N451" s="223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139</v>
      </c>
      <c r="AU451" s="19" t="s">
        <v>137</v>
      </c>
    </row>
    <row r="452" s="14" customFormat="1">
      <c r="A452" s="14"/>
      <c r="B452" s="246"/>
      <c r="C452" s="247"/>
      <c r="D452" s="226" t="s">
        <v>141</v>
      </c>
      <c r="E452" s="248" t="s">
        <v>19</v>
      </c>
      <c r="F452" s="249" t="s">
        <v>794</v>
      </c>
      <c r="G452" s="247"/>
      <c r="H452" s="248" t="s">
        <v>19</v>
      </c>
      <c r="I452" s="250"/>
      <c r="J452" s="247"/>
      <c r="K452" s="247"/>
      <c r="L452" s="251"/>
      <c r="M452" s="252"/>
      <c r="N452" s="253"/>
      <c r="O452" s="253"/>
      <c r="P452" s="253"/>
      <c r="Q452" s="253"/>
      <c r="R452" s="253"/>
      <c r="S452" s="253"/>
      <c r="T452" s="25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5" t="s">
        <v>141</v>
      </c>
      <c r="AU452" s="255" t="s">
        <v>137</v>
      </c>
      <c r="AV452" s="14" t="s">
        <v>80</v>
      </c>
      <c r="AW452" s="14" t="s">
        <v>33</v>
      </c>
      <c r="AX452" s="14" t="s">
        <v>72</v>
      </c>
      <c r="AY452" s="255" t="s">
        <v>129</v>
      </c>
    </row>
    <row r="453" s="13" customFormat="1">
      <c r="A453" s="13"/>
      <c r="B453" s="224"/>
      <c r="C453" s="225"/>
      <c r="D453" s="226" t="s">
        <v>141</v>
      </c>
      <c r="E453" s="227" t="s">
        <v>19</v>
      </c>
      <c r="F453" s="228" t="s">
        <v>795</v>
      </c>
      <c r="G453" s="225"/>
      <c r="H453" s="229">
        <v>69</v>
      </c>
      <c r="I453" s="230"/>
      <c r="J453" s="225"/>
      <c r="K453" s="225"/>
      <c r="L453" s="231"/>
      <c r="M453" s="232"/>
      <c r="N453" s="233"/>
      <c r="O453" s="233"/>
      <c r="P453" s="233"/>
      <c r="Q453" s="233"/>
      <c r="R453" s="233"/>
      <c r="S453" s="233"/>
      <c r="T453" s="23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5" t="s">
        <v>141</v>
      </c>
      <c r="AU453" s="235" t="s">
        <v>137</v>
      </c>
      <c r="AV453" s="13" t="s">
        <v>137</v>
      </c>
      <c r="AW453" s="13" t="s">
        <v>33</v>
      </c>
      <c r="AX453" s="13" t="s">
        <v>72</v>
      </c>
      <c r="AY453" s="235" t="s">
        <v>129</v>
      </c>
    </row>
    <row r="454" s="14" customFormat="1">
      <c r="A454" s="14"/>
      <c r="B454" s="246"/>
      <c r="C454" s="247"/>
      <c r="D454" s="226" t="s">
        <v>141</v>
      </c>
      <c r="E454" s="248" t="s">
        <v>19</v>
      </c>
      <c r="F454" s="249" t="s">
        <v>796</v>
      </c>
      <c r="G454" s="247"/>
      <c r="H454" s="248" t="s">
        <v>19</v>
      </c>
      <c r="I454" s="250"/>
      <c r="J454" s="247"/>
      <c r="K454" s="247"/>
      <c r="L454" s="251"/>
      <c r="M454" s="252"/>
      <c r="N454" s="253"/>
      <c r="O454" s="253"/>
      <c r="P454" s="253"/>
      <c r="Q454" s="253"/>
      <c r="R454" s="253"/>
      <c r="S454" s="253"/>
      <c r="T454" s="25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5" t="s">
        <v>141</v>
      </c>
      <c r="AU454" s="255" t="s">
        <v>137</v>
      </c>
      <c r="AV454" s="14" t="s">
        <v>80</v>
      </c>
      <c r="AW454" s="14" t="s">
        <v>33</v>
      </c>
      <c r="AX454" s="14" t="s">
        <v>72</v>
      </c>
      <c r="AY454" s="255" t="s">
        <v>129</v>
      </c>
    </row>
    <row r="455" s="13" customFormat="1">
      <c r="A455" s="13"/>
      <c r="B455" s="224"/>
      <c r="C455" s="225"/>
      <c r="D455" s="226" t="s">
        <v>141</v>
      </c>
      <c r="E455" s="227" t="s">
        <v>19</v>
      </c>
      <c r="F455" s="228" t="s">
        <v>797</v>
      </c>
      <c r="G455" s="225"/>
      <c r="H455" s="229">
        <v>72</v>
      </c>
      <c r="I455" s="230"/>
      <c r="J455" s="225"/>
      <c r="K455" s="225"/>
      <c r="L455" s="231"/>
      <c r="M455" s="232"/>
      <c r="N455" s="233"/>
      <c r="O455" s="233"/>
      <c r="P455" s="233"/>
      <c r="Q455" s="233"/>
      <c r="R455" s="233"/>
      <c r="S455" s="233"/>
      <c r="T455" s="23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5" t="s">
        <v>141</v>
      </c>
      <c r="AU455" s="235" t="s">
        <v>137</v>
      </c>
      <c r="AV455" s="13" t="s">
        <v>137</v>
      </c>
      <c r="AW455" s="13" t="s">
        <v>33</v>
      </c>
      <c r="AX455" s="13" t="s">
        <v>72</v>
      </c>
      <c r="AY455" s="235" t="s">
        <v>129</v>
      </c>
    </row>
    <row r="456" s="15" customFormat="1">
      <c r="A456" s="15"/>
      <c r="B456" s="256"/>
      <c r="C456" s="257"/>
      <c r="D456" s="226" t="s">
        <v>141</v>
      </c>
      <c r="E456" s="258" t="s">
        <v>19</v>
      </c>
      <c r="F456" s="259" t="s">
        <v>181</v>
      </c>
      <c r="G456" s="257"/>
      <c r="H456" s="260">
        <v>141</v>
      </c>
      <c r="I456" s="261"/>
      <c r="J456" s="257"/>
      <c r="K456" s="257"/>
      <c r="L456" s="262"/>
      <c r="M456" s="263"/>
      <c r="N456" s="264"/>
      <c r="O456" s="264"/>
      <c r="P456" s="264"/>
      <c r="Q456" s="264"/>
      <c r="R456" s="264"/>
      <c r="S456" s="264"/>
      <c r="T456" s="265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66" t="s">
        <v>141</v>
      </c>
      <c r="AU456" s="266" t="s">
        <v>137</v>
      </c>
      <c r="AV456" s="15" t="s">
        <v>136</v>
      </c>
      <c r="AW456" s="15" t="s">
        <v>33</v>
      </c>
      <c r="AX456" s="15" t="s">
        <v>80</v>
      </c>
      <c r="AY456" s="266" t="s">
        <v>129</v>
      </c>
    </row>
    <row r="457" s="2" customFormat="1" ht="14.4" customHeight="1">
      <c r="A457" s="40"/>
      <c r="B457" s="41"/>
      <c r="C457" s="236" t="s">
        <v>798</v>
      </c>
      <c r="D457" s="236" t="s">
        <v>165</v>
      </c>
      <c r="E457" s="237" t="s">
        <v>799</v>
      </c>
      <c r="F457" s="238" t="s">
        <v>800</v>
      </c>
      <c r="G457" s="239" t="s">
        <v>168</v>
      </c>
      <c r="H457" s="240">
        <v>18.199999999999999</v>
      </c>
      <c r="I457" s="241"/>
      <c r="J457" s="242">
        <f>ROUND(I457*H457,2)</f>
        <v>0</v>
      </c>
      <c r="K457" s="238" t="s">
        <v>135</v>
      </c>
      <c r="L457" s="243"/>
      <c r="M457" s="244" t="s">
        <v>19</v>
      </c>
      <c r="N457" s="245" t="s">
        <v>44</v>
      </c>
      <c r="O457" s="86"/>
      <c r="P457" s="215">
        <f>O457*H457</f>
        <v>0</v>
      </c>
      <c r="Q457" s="215">
        <v>0.001</v>
      </c>
      <c r="R457" s="215">
        <f>Q457*H457</f>
        <v>0.018200000000000001</v>
      </c>
      <c r="S457" s="215">
        <v>0</v>
      </c>
      <c r="T457" s="216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7" t="s">
        <v>344</v>
      </c>
      <c r="AT457" s="217" t="s">
        <v>165</v>
      </c>
      <c r="AU457" s="217" t="s">
        <v>137</v>
      </c>
      <c r="AY457" s="19" t="s">
        <v>129</v>
      </c>
      <c r="BE457" s="218">
        <f>IF(N457="základní",J457,0)</f>
        <v>0</v>
      </c>
      <c r="BF457" s="218">
        <f>IF(N457="snížená",J457,0)</f>
        <v>0</v>
      </c>
      <c r="BG457" s="218">
        <f>IF(N457="zákl. přenesená",J457,0)</f>
        <v>0</v>
      </c>
      <c r="BH457" s="218">
        <f>IF(N457="sníž. přenesená",J457,0)</f>
        <v>0</v>
      </c>
      <c r="BI457" s="218">
        <f>IF(N457="nulová",J457,0)</f>
        <v>0</v>
      </c>
      <c r="BJ457" s="19" t="s">
        <v>137</v>
      </c>
      <c r="BK457" s="218">
        <f>ROUND(I457*H457,2)</f>
        <v>0</v>
      </c>
      <c r="BL457" s="19" t="s">
        <v>238</v>
      </c>
      <c r="BM457" s="217" t="s">
        <v>801</v>
      </c>
    </row>
    <row r="458" s="13" customFormat="1">
      <c r="A458" s="13"/>
      <c r="B458" s="224"/>
      <c r="C458" s="225"/>
      <c r="D458" s="226" t="s">
        <v>141</v>
      </c>
      <c r="E458" s="227" t="s">
        <v>19</v>
      </c>
      <c r="F458" s="228" t="s">
        <v>802</v>
      </c>
      <c r="G458" s="225"/>
      <c r="H458" s="229">
        <v>18.199999999999999</v>
      </c>
      <c r="I458" s="230"/>
      <c r="J458" s="225"/>
      <c r="K458" s="225"/>
      <c r="L458" s="231"/>
      <c r="M458" s="232"/>
      <c r="N458" s="233"/>
      <c r="O458" s="233"/>
      <c r="P458" s="233"/>
      <c r="Q458" s="233"/>
      <c r="R458" s="233"/>
      <c r="S458" s="233"/>
      <c r="T458" s="23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5" t="s">
        <v>141</v>
      </c>
      <c r="AU458" s="235" t="s">
        <v>137</v>
      </c>
      <c r="AV458" s="13" t="s">
        <v>137</v>
      </c>
      <c r="AW458" s="13" t="s">
        <v>33</v>
      </c>
      <c r="AX458" s="13" t="s">
        <v>80</v>
      </c>
      <c r="AY458" s="235" t="s">
        <v>129</v>
      </c>
    </row>
    <row r="459" s="2" customFormat="1" ht="14.4" customHeight="1">
      <c r="A459" s="40"/>
      <c r="B459" s="41"/>
      <c r="C459" s="236" t="s">
        <v>803</v>
      </c>
      <c r="D459" s="236" t="s">
        <v>165</v>
      </c>
      <c r="E459" s="237" t="s">
        <v>804</v>
      </c>
      <c r="F459" s="238" t="s">
        <v>805</v>
      </c>
      <c r="G459" s="239" t="s">
        <v>432</v>
      </c>
      <c r="H459" s="240">
        <v>55</v>
      </c>
      <c r="I459" s="241"/>
      <c r="J459" s="242">
        <f>ROUND(I459*H459,2)</f>
        <v>0</v>
      </c>
      <c r="K459" s="238" t="s">
        <v>135</v>
      </c>
      <c r="L459" s="243"/>
      <c r="M459" s="244" t="s">
        <v>19</v>
      </c>
      <c r="N459" s="245" t="s">
        <v>44</v>
      </c>
      <c r="O459" s="86"/>
      <c r="P459" s="215">
        <f>O459*H459</f>
        <v>0</v>
      </c>
      <c r="Q459" s="215">
        <v>0.00021000000000000001</v>
      </c>
      <c r="R459" s="215">
        <f>Q459*H459</f>
        <v>0.011550000000000001</v>
      </c>
      <c r="S459" s="215">
        <v>0</v>
      </c>
      <c r="T459" s="216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7" t="s">
        <v>344</v>
      </c>
      <c r="AT459" s="217" t="s">
        <v>165</v>
      </c>
      <c r="AU459" s="217" t="s">
        <v>137</v>
      </c>
      <c r="AY459" s="19" t="s">
        <v>129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19" t="s">
        <v>137</v>
      </c>
      <c r="BK459" s="218">
        <f>ROUND(I459*H459,2)</f>
        <v>0</v>
      </c>
      <c r="BL459" s="19" t="s">
        <v>238</v>
      </c>
      <c r="BM459" s="217" t="s">
        <v>806</v>
      </c>
    </row>
    <row r="460" s="2" customFormat="1" ht="14.4" customHeight="1">
      <c r="A460" s="40"/>
      <c r="B460" s="41"/>
      <c r="C460" s="206" t="s">
        <v>807</v>
      </c>
      <c r="D460" s="206" t="s">
        <v>131</v>
      </c>
      <c r="E460" s="207" t="s">
        <v>808</v>
      </c>
      <c r="F460" s="208" t="s">
        <v>809</v>
      </c>
      <c r="G460" s="209" t="s">
        <v>432</v>
      </c>
      <c r="H460" s="210">
        <v>55</v>
      </c>
      <c r="I460" s="211"/>
      <c r="J460" s="212">
        <f>ROUND(I460*H460,2)</f>
        <v>0</v>
      </c>
      <c r="K460" s="208" t="s">
        <v>135</v>
      </c>
      <c r="L460" s="46"/>
      <c r="M460" s="213" t="s">
        <v>19</v>
      </c>
      <c r="N460" s="214" t="s">
        <v>44</v>
      </c>
      <c r="O460" s="86"/>
      <c r="P460" s="215">
        <f>O460*H460</f>
        <v>0</v>
      </c>
      <c r="Q460" s="215">
        <v>0</v>
      </c>
      <c r="R460" s="215">
        <f>Q460*H460</f>
        <v>0</v>
      </c>
      <c r="S460" s="215">
        <v>0</v>
      </c>
      <c r="T460" s="216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7" t="s">
        <v>238</v>
      </c>
      <c r="AT460" s="217" t="s">
        <v>131</v>
      </c>
      <c r="AU460" s="217" t="s">
        <v>137</v>
      </c>
      <c r="AY460" s="19" t="s">
        <v>129</v>
      </c>
      <c r="BE460" s="218">
        <f>IF(N460="základní",J460,0)</f>
        <v>0</v>
      </c>
      <c r="BF460" s="218">
        <f>IF(N460="snížená",J460,0)</f>
        <v>0</v>
      </c>
      <c r="BG460" s="218">
        <f>IF(N460="zákl. přenesená",J460,0)</f>
        <v>0</v>
      </c>
      <c r="BH460" s="218">
        <f>IF(N460="sníž. přenesená",J460,0)</f>
        <v>0</v>
      </c>
      <c r="BI460" s="218">
        <f>IF(N460="nulová",J460,0)</f>
        <v>0</v>
      </c>
      <c r="BJ460" s="19" t="s">
        <v>137</v>
      </c>
      <c r="BK460" s="218">
        <f>ROUND(I460*H460,2)</f>
        <v>0</v>
      </c>
      <c r="BL460" s="19" t="s">
        <v>238</v>
      </c>
      <c r="BM460" s="217" t="s">
        <v>810</v>
      </c>
    </row>
    <row r="461" s="2" customFormat="1">
      <c r="A461" s="40"/>
      <c r="B461" s="41"/>
      <c r="C461" s="42"/>
      <c r="D461" s="219" t="s">
        <v>139</v>
      </c>
      <c r="E461" s="42"/>
      <c r="F461" s="220" t="s">
        <v>811</v>
      </c>
      <c r="G461" s="42"/>
      <c r="H461" s="42"/>
      <c r="I461" s="221"/>
      <c r="J461" s="42"/>
      <c r="K461" s="42"/>
      <c r="L461" s="46"/>
      <c r="M461" s="222"/>
      <c r="N461" s="22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139</v>
      </c>
      <c r="AU461" s="19" t="s">
        <v>137</v>
      </c>
    </row>
    <row r="462" s="2" customFormat="1" ht="14.4" customHeight="1">
      <c r="A462" s="40"/>
      <c r="B462" s="41"/>
      <c r="C462" s="236" t="s">
        <v>812</v>
      </c>
      <c r="D462" s="236" t="s">
        <v>165</v>
      </c>
      <c r="E462" s="237" t="s">
        <v>813</v>
      </c>
      <c r="F462" s="238" t="s">
        <v>814</v>
      </c>
      <c r="G462" s="239" t="s">
        <v>432</v>
      </c>
      <c r="H462" s="240">
        <v>55</v>
      </c>
      <c r="I462" s="241"/>
      <c r="J462" s="242">
        <f>ROUND(I462*H462,2)</f>
        <v>0</v>
      </c>
      <c r="K462" s="238" t="s">
        <v>135</v>
      </c>
      <c r="L462" s="243"/>
      <c r="M462" s="244" t="s">
        <v>19</v>
      </c>
      <c r="N462" s="245" t="s">
        <v>44</v>
      </c>
      <c r="O462" s="86"/>
      <c r="P462" s="215">
        <f>O462*H462</f>
        <v>0</v>
      </c>
      <c r="Q462" s="215">
        <v>0.00016000000000000001</v>
      </c>
      <c r="R462" s="215">
        <f>Q462*H462</f>
        <v>0.0088000000000000005</v>
      </c>
      <c r="S462" s="215">
        <v>0</v>
      </c>
      <c r="T462" s="216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7" t="s">
        <v>344</v>
      </c>
      <c r="AT462" s="217" t="s">
        <v>165</v>
      </c>
      <c r="AU462" s="217" t="s">
        <v>137</v>
      </c>
      <c r="AY462" s="19" t="s">
        <v>129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9" t="s">
        <v>137</v>
      </c>
      <c r="BK462" s="218">
        <f>ROUND(I462*H462,2)</f>
        <v>0</v>
      </c>
      <c r="BL462" s="19" t="s">
        <v>238</v>
      </c>
      <c r="BM462" s="217" t="s">
        <v>815</v>
      </c>
    </row>
    <row r="463" s="2" customFormat="1" ht="14.4" customHeight="1">
      <c r="A463" s="40"/>
      <c r="B463" s="41"/>
      <c r="C463" s="206" t="s">
        <v>816</v>
      </c>
      <c r="D463" s="206" t="s">
        <v>131</v>
      </c>
      <c r="E463" s="207" t="s">
        <v>817</v>
      </c>
      <c r="F463" s="208" t="s">
        <v>818</v>
      </c>
      <c r="G463" s="209" t="s">
        <v>432</v>
      </c>
      <c r="H463" s="210">
        <v>4</v>
      </c>
      <c r="I463" s="211"/>
      <c r="J463" s="212">
        <f>ROUND(I463*H463,2)</f>
        <v>0</v>
      </c>
      <c r="K463" s="208" t="s">
        <v>135</v>
      </c>
      <c r="L463" s="46"/>
      <c r="M463" s="213" t="s">
        <v>19</v>
      </c>
      <c r="N463" s="214" t="s">
        <v>44</v>
      </c>
      <c r="O463" s="86"/>
      <c r="P463" s="215">
        <f>O463*H463</f>
        <v>0</v>
      </c>
      <c r="Q463" s="215">
        <v>0</v>
      </c>
      <c r="R463" s="215">
        <f>Q463*H463</f>
        <v>0</v>
      </c>
      <c r="S463" s="215">
        <v>0</v>
      </c>
      <c r="T463" s="216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7" t="s">
        <v>238</v>
      </c>
      <c r="AT463" s="217" t="s">
        <v>131</v>
      </c>
      <c r="AU463" s="217" t="s">
        <v>137</v>
      </c>
      <c r="AY463" s="19" t="s">
        <v>129</v>
      </c>
      <c r="BE463" s="218">
        <f>IF(N463="základní",J463,0)</f>
        <v>0</v>
      </c>
      <c r="BF463" s="218">
        <f>IF(N463="snížená",J463,0)</f>
        <v>0</v>
      </c>
      <c r="BG463" s="218">
        <f>IF(N463="zákl. přenesená",J463,0)</f>
        <v>0</v>
      </c>
      <c r="BH463" s="218">
        <f>IF(N463="sníž. přenesená",J463,0)</f>
        <v>0</v>
      </c>
      <c r="BI463" s="218">
        <f>IF(N463="nulová",J463,0)</f>
        <v>0</v>
      </c>
      <c r="BJ463" s="19" t="s">
        <v>137</v>
      </c>
      <c r="BK463" s="218">
        <f>ROUND(I463*H463,2)</f>
        <v>0</v>
      </c>
      <c r="BL463" s="19" t="s">
        <v>238</v>
      </c>
      <c r="BM463" s="217" t="s">
        <v>819</v>
      </c>
    </row>
    <row r="464" s="2" customFormat="1">
      <c r="A464" s="40"/>
      <c r="B464" s="41"/>
      <c r="C464" s="42"/>
      <c r="D464" s="219" t="s">
        <v>139</v>
      </c>
      <c r="E464" s="42"/>
      <c r="F464" s="220" t="s">
        <v>820</v>
      </c>
      <c r="G464" s="42"/>
      <c r="H464" s="42"/>
      <c r="I464" s="221"/>
      <c r="J464" s="42"/>
      <c r="K464" s="42"/>
      <c r="L464" s="46"/>
      <c r="M464" s="222"/>
      <c r="N464" s="223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139</v>
      </c>
      <c r="AU464" s="19" t="s">
        <v>137</v>
      </c>
    </row>
    <row r="465" s="2" customFormat="1" ht="14.4" customHeight="1">
      <c r="A465" s="40"/>
      <c r="B465" s="41"/>
      <c r="C465" s="236" t="s">
        <v>821</v>
      </c>
      <c r="D465" s="236" t="s">
        <v>165</v>
      </c>
      <c r="E465" s="237" t="s">
        <v>822</v>
      </c>
      <c r="F465" s="238" t="s">
        <v>823</v>
      </c>
      <c r="G465" s="239" t="s">
        <v>432</v>
      </c>
      <c r="H465" s="240">
        <v>4</v>
      </c>
      <c r="I465" s="241"/>
      <c r="J465" s="242">
        <f>ROUND(I465*H465,2)</f>
        <v>0</v>
      </c>
      <c r="K465" s="238" t="s">
        <v>135</v>
      </c>
      <c r="L465" s="243"/>
      <c r="M465" s="244" t="s">
        <v>19</v>
      </c>
      <c r="N465" s="245" t="s">
        <v>44</v>
      </c>
      <c r="O465" s="86"/>
      <c r="P465" s="215">
        <f>O465*H465</f>
        <v>0</v>
      </c>
      <c r="Q465" s="215">
        <v>0.002</v>
      </c>
      <c r="R465" s="215">
        <f>Q465*H465</f>
        <v>0.0080000000000000002</v>
      </c>
      <c r="S465" s="215">
        <v>0</v>
      </c>
      <c r="T465" s="216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17" t="s">
        <v>344</v>
      </c>
      <c r="AT465" s="217" t="s">
        <v>165</v>
      </c>
      <c r="AU465" s="217" t="s">
        <v>137</v>
      </c>
      <c r="AY465" s="19" t="s">
        <v>129</v>
      </c>
      <c r="BE465" s="218">
        <f>IF(N465="základní",J465,0)</f>
        <v>0</v>
      </c>
      <c r="BF465" s="218">
        <f>IF(N465="snížená",J465,0)</f>
        <v>0</v>
      </c>
      <c r="BG465" s="218">
        <f>IF(N465="zákl. přenesená",J465,0)</f>
        <v>0</v>
      </c>
      <c r="BH465" s="218">
        <f>IF(N465="sníž. přenesená",J465,0)</f>
        <v>0</v>
      </c>
      <c r="BI465" s="218">
        <f>IF(N465="nulová",J465,0)</f>
        <v>0</v>
      </c>
      <c r="BJ465" s="19" t="s">
        <v>137</v>
      </c>
      <c r="BK465" s="218">
        <f>ROUND(I465*H465,2)</f>
        <v>0</v>
      </c>
      <c r="BL465" s="19" t="s">
        <v>238</v>
      </c>
      <c r="BM465" s="217" t="s">
        <v>824</v>
      </c>
    </row>
    <row r="466" s="2" customFormat="1" ht="14.4" customHeight="1">
      <c r="A466" s="40"/>
      <c r="B466" s="41"/>
      <c r="C466" s="206" t="s">
        <v>825</v>
      </c>
      <c r="D466" s="206" t="s">
        <v>131</v>
      </c>
      <c r="E466" s="207" t="s">
        <v>826</v>
      </c>
      <c r="F466" s="208" t="s">
        <v>827</v>
      </c>
      <c r="G466" s="209" t="s">
        <v>432</v>
      </c>
      <c r="H466" s="210">
        <v>4</v>
      </c>
      <c r="I466" s="211"/>
      <c r="J466" s="212">
        <f>ROUND(I466*H466,2)</f>
        <v>0</v>
      </c>
      <c r="K466" s="208" t="s">
        <v>135</v>
      </c>
      <c r="L466" s="46"/>
      <c r="M466" s="213" t="s">
        <v>19</v>
      </c>
      <c r="N466" s="214" t="s">
        <v>44</v>
      </c>
      <c r="O466" s="86"/>
      <c r="P466" s="215">
        <f>O466*H466</f>
        <v>0</v>
      </c>
      <c r="Q466" s="215">
        <v>0</v>
      </c>
      <c r="R466" s="215">
        <f>Q466*H466</f>
        <v>0</v>
      </c>
      <c r="S466" s="215">
        <v>0</v>
      </c>
      <c r="T466" s="216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7" t="s">
        <v>238</v>
      </c>
      <c r="AT466" s="217" t="s">
        <v>131</v>
      </c>
      <c r="AU466" s="217" t="s">
        <v>137</v>
      </c>
      <c r="AY466" s="19" t="s">
        <v>129</v>
      </c>
      <c r="BE466" s="218">
        <f>IF(N466="základní",J466,0)</f>
        <v>0</v>
      </c>
      <c r="BF466" s="218">
        <f>IF(N466="snížená",J466,0)</f>
        <v>0</v>
      </c>
      <c r="BG466" s="218">
        <f>IF(N466="zákl. přenesená",J466,0)</f>
        <v>0</v>
      </c>
      <c r="BH466" s="218">
        <f>IF(N466="sníž. přenesená",J466,0)</f>
        <v>0</v>
      </c>
      <c r="BI466" s="218">
        <f>IF(N466="nulová",J466,0)</f>
        <v>0</v>
      </c>
      <c r="BJ466" s="19" t="s">
        <v>137</v>
      </c>
      <c r="BK466" s="218">
        <f>ROUND(I466*H466,2)</f>
        <v>0</v>
      </c>
      <c r="BL466" s="19" t="s">
        <v>238</v>
      </c>
      <c r="BM466" s="217" t="s">
        <v>828</v>
      </c>
    </row>
    <row r="467" s="2" customFormat="1">
      <c r="A467" s="40"/>
      <c r="B467" s="41"/>
      <c r="C467" s="42"/>
      <c r="D467" s="219" t="s">
        <v>139</v>
      </c>
      <c r="E467" s="42"/>
      <c r="F467" s="220" t="s">
        <v>829</v>
      </c>
      <c r="G467" s="42"/>
      <c r="H467" s="42"/>
      <c r="I467" s="221"/>
      <c r="J467" s="42"/>
      <c r="K467" s="42"/>
      <c r="L467" s="46"/>
      <c r="M467" s="222"/>
      <c r="N467" s="223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139</v>
      </c>
      <c r="AU467" s="19" t="s">
        <v>137</v>
      </c>
    </row>
    <row r="468" s="2" customFormat="1" ht="14.4" customHeight="1">
      <c r="A468" s="40"/>
      <c r="B468" s="41"/>
      <c r="C468" s="206" t="s">
        <v>830</v>
      </c>
      <c r="D468" s="206" t="s">
        <v>131</v>
      </c>
      <c r="E468" s="207" t="s">
        <v>831</v>
      </c>
      <c r="F468" s="208" t="s">
        <v>832</v>
      </c>
      <c r="G468" s="209" t="s">
        <v>432</v>
      </c>
      <c r="H468" s="210">
        <v>4</v>
      </c>
      <c r="I468" s="211"/>
      <c r="J468" s="212">
        <f>ROUND(I468*H468,2)</f>
        <v>0</v>
      </c>
      <c r="K468" s="208" t="s">
        <v>135</v>
      </c>
      <c r="L468" s="46"/>
      <c r="M468" s="213" t="s">
        <v>19</v>
      </c>
      <c r="N468" s="214" t="s">
        <v>44</v>
      </c>
      <c r="O468" s="86"/>
      <c r="P468" s="215">
        <f>O468*H468</f>
        <v>0</v>
      </c>
      <c r="Q468" s="215">
        <v>0</v>
      </c>
      <c r="R468" s="215">
        <f>Q468*H468</f>
        <v>0</v>
      </c>
      <c r="S468" s="215">
        <v>0</v>
      </c>
      <c r="T468" s="216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7" t="s">
        <v>238</v>
      </c>
      <c r="AT468" s="217" t="s">
        <v>131</v>
      </c>
      <c r="AU468" s="217" t="s">
        <v>137</v>
      </c>
      <c r="AY468" s="19" t="s">
        <v>129</v>
      </c>
      <c r="BE468" s="218">
        <f>IF(N468="základní",J468,0)</f>
        <v>0</v>
      </c>
      <c r="BF468" s="218">
        <f>IF(N468="snížená",J468,0)</f>
        <v>0</v>
      </c>
      <c r="BG468" s="218">
        <f>IF(N468="zákl. přenesená",J468,0)</f>
        <v>0</v>
      </c>
      <c r="BH468" s="218">
        <f>IF(N468="sníž. přenesená",J468,0)</f>
        <v>0</v>
      </c>
      <c r="BI468" s="218">
        <f>IF(N468="nulová",J468,0)</f>
        <v>0</v>
      </c>
      <c r="BJ468" s="19" t="s">
        <v>137</v>
      </c>
      <c r="BK468" s="218">
        <f>ROUND(I468*H468,2)</f>
        <v>0</v>
      </c>
      <c r="BL468" s="19" t="s">
        <v>238</v>
      </c>
      <c r="BM468" s="217" t="s">
        <v>833</v>
      </c>
    </row>
    <row r="469" s="2" customFormat="1">
      <c r="A469" s="40"/>
      <c r="B469" s="41"/>
      <c r="C469" s="42"/>
      <c r="D469" s="219" t="s">
        <v>139</v>
      </c>
      <c r="E469" s="42"/>
      <c r="F469" s="220" t="s">
        <v>834</v>
      </c>
      <c r="G469" s="42"/>
      <c r="H469" s="42"/>
      <c r="I469" s="221"/>
      <c r="J469" s="42"/>
      <c r="K469" s="42"/>
      <c r="L469" s="46"/>
      <c r="M469" s="222"/>
      <c r="N469" s="223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139</v>
      </c>
      <c r="AU469" s="19" t="s">
        <v>137</v>
      </c>
    </row>
    <row r="470" s="2" customFormat="1" ht="14.4" customHeight="1">
      <c r="A470" s="40"/>
      <c r="B470" s="41"/>
      <c r="C470" s="206" t="s">
        <v>835</v>
      </c>
      <c r="D470" s="206" t="s">
        <v>131</v>
      </c>
      <c r="E470" s="207" t="s">
        <v>836</v>
      </c>
      <c r="F470" s="208" t="s">
        <v>837</v>
      </c>
      <c r="G470" s="209" t="s">
        <v>432</v>
      </c>
      <c r="H470" s="210">
        <v>130</v>
      </c>
      <c r="I470" s="211"/>
      <c r="J470" s="212">
        <f>ROUND(I470*H470,2)</f>
        <v>0</v>
      </c>
      <c r="K470" s="208" t="s">
        <v>135</v>
      </c>
      <c r="L470" s="46"/>
      <c r="M470" s="213" t="s">
        <v>19</v>
      </c>
      <c r="N470" s="214" t="s">
        <v>44</v>
      </c>
      <c r="O470" s="86"/>
      <c r="P470" s="215">
        <f>O470*H470</f>
        <v>0</v>
      </c>
      <c r="Q470" s="215">
        <v>0</v>
      </c>
      <c r="R470" s="215">
        <f>Q470*H470</f>
        <v>0</v>
      </c>
      <c r="S470" s="215">
        <v>0</v>
      </c>
      <c r="T470" s="216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17" t="s">
        <v>238</v>
      </c>
      <c r="AT470" s="217" t="s">
        <v>131</v>
      </c>
      <c r="AU470" s="217" t="s">
        <v>137</v>
      </c>
      <c r="AY470" s="19" t="s">
        <v>129</v>
      </c>
      <c r="BE470" s="218">
        <f>IF(N470="základní",J470,0)</f>
        <v>0</v>
      </c>
      <c r="BF470" s="218">
        <f>IF(N470="snížená",J470,0)</f>
        <v>0</v>
      </c>
      <c r="BG470" s="218">
        <f>IF(N470="zákl. přenesená",J470,0)</f>
        <v>0</v>
      </c>
      <c r="BH470" s="218">
        <f>IF(N470="sníž. přenesená",J470,0)</f>
        <v>0</v>
      </c>
      <c r="BI470" s="218">
        <f>IF(N470="nulová",J470,0)</f>
        <v>0</v>
      </c>
      <c r="BJ470" s="19" t="s">
        <v>137</v>
      </c>
      <c r="BK470" s="218">
        <f>ROUND(I470*H470,2)</f>
        <v>0</v>
      </c>
      <c r="BL470" s="19" t="s">
        <v>238</v>
      </c>
      <c r="BM470" s="217" t="s">
        <v>838</v>
      </c>
    </row>
    <row r="471" s="2" customFormat="1">
      <c r="A471" s="40"/>
      <c r="B471" s="41"/>
      <c r="C471" s="42"/>
      <c r="D471" s="219" t="s">
        <v>139</v>
      </c>
      <c r="E471" s="42"/>
      <c r="F471" s="220" t="s">
        <v>839</v>
      </c>
      <c r="G471" s="42"/>
      <c r="H471" s="42"/>
      <c r="I471" s="221"/>
      <c r="J471" s="42"/>
      <c r="K471" s="42"/>
      <c r="L471" s="46"/>
      <c r="M471" s="222"/>
      <c r="N471" s="223"/>
      <c r="O471" s="86"/>
      <c r="P471" s="86"/>
      <c r="Q471" s="86"/>
      <c r="R471" s="86"/>
      <c r="S471" s="86"/>
      <c r="T471" s="87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9" t="s">
        <v>139</v>
      </c>
      <c r="AU471" s="19" t="s">
        <v>137</v>
      </c>
    </row>
    <row r="472" s="2" customFormat="1" ht="14.4" customHeight="1">
      <c r="A472" s="40"/>
      <c r="B472" s="41"/>
      <c r="C472" s="236" t="s">
        <v>840</v>
      </c>
      <c r="D472" s="236" t="s">
        <v>165</v>
      </c>
      <c r="E472" s="237" t="s">
        <v>841</v>
      </c>
      <c r="F472" s="238" t="s">
        <v>842</v>
      </c>
      <c r="G472" s="239" t="s">
        <v>432</v>
      </c>
      <c r="H472" s="240">
        <v>130</v>
      </c>
      <c r="I472" s="241"/>
      <c r="J472" s="242">
        <f>ROUND(I472*H472,2)</f>
        <v>0</v>
      </c>
      <c r="K472" s="238" t="s">
        <v>135</v>
      </c>
      <c r="L472" s="243"/>
      <c r="M472" s="244" t="s">
        <v>19</v>
      </c>
      <c r="N472" s="245" t="s">
        <v>44</v>
      </c>
      <c r="O472" s="86"/>
      <c r="P472" s="215">
        <f>O472*H472</f>
        <v>0</v>
      </c>
      <c r="Q472" s="215">
        <v>0.00024000000000000001</v>
      </c>
      <c r="R472" s="215">
        <f>Q472*H472</f>
        <v>0.031200000000000002</v>
      </c>
      <c r="S472" s="215">
        <v>0</v>
      </c>
      <c r="T472" s="216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17" t="s">
        <v>344</v>
      </c>
      <c r="AT472" s="217" t="s">
        <v>165</v>
      </c>
      <c r="AU472" s="217" t="s">
        <v>137</v>
      </c>
      <c r="AY472" s="19" t="s">
        <v>129</v>
      </c>
      <c r="BE472" s="218">
        <f>IF(N472="základní",J472,0)</f>
        <v>0</v>
      </c>
      <c r="BF472" s="218">
        <f>IF(N472="snížená",J472,0)</f>
        <v>0</v>
      </c>
      <c r="BG472" s="218">
        <f>IF(N472="zákl. přenesená",J472,0)</f>
        <v>0</v>
      </c>
      <c r="BH472" s="218">
        <f>IF(N472="sníž. přenesená",J472,0)</f>
        <v>0</v>
      </c>
      <c r="BI472" s="218">
        <f>IF(N472="nulová",J472,0)</f>
        <v>0</v>
      </c>
      <c r="BJ472" s="19" t="s">
        <v>137</v>
      </c>
      <c r="BK472" s="218">
        <f>ROUND(I472*H472,2)</f>
        <v>0</v>
      </c>
      <c r="BL472" s="19" t="s">
        <v>238</v>
      </c>
      <c r="BM472" s="217" t="s">
        <v>843</v>
      </c>
    </row>
    <row r="473" s="2" customFormat="1" ht="14.4" customHeight="1">
      <c r="A473" s="40"/>
      <c r="B473" s="41"/>
      <c r="C473" s="206" t="s">
        <v>844</v>
      </c>
      <c r="D473" s="206" t="s">
        <v>131</v>
      </c>
      <c r="E473" s="207" t="s">
        <v>845</v>
      </c>
      <c r="F473" s="208" t="s">
        <v>846</v>
      </c>
      <c r="G473" s="209" t="s">
        <v>432</v>
      </c>
      <c r="H473" s="210">
        <v>6</v>
      </c>
      <c r="I473" s="211"/>
      <c r="J473" s="212">
        <f>ROUND(I473*H473,2)</f>
        <v>0</v>
      </c>
      <c r="K473" s="208" t="s">
        <v>135</v>
      </c>
      <c r="L473" s="46"/>
      <c r="M473" s="213" t="s">
        <v>19</v>
      </c>
      <c r="N473" s="214" t="s">
        <v>44</v>
      </c>
      <c r="O473" s="86"/>
      <c r="P473" s="215">
        <f>O473*H473</f>
        <v>0</v>
      </c>
      <c r="Q473" s="215">
        <v>0</v>
      </c>
      <c r="R473" s="215">
        <f>Q473*H473</f>
        <v>0</v>
      </c>
      <c r="S473" s="215">
        <v>0</v>
      </c>
      <c r="T473" s="216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7" t="s">
        <v>238</v>
      </c>
      <c r="AT473" s="217" t="s">
        <v>131</v>
      </c>
      <c r="AU473" s="217" t="s">
        <v>137</v>
      </c>
      <c r="AY473" s="19" t="s">
        <v>129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9" t="s">
        <v>137</v>
      </c>
      <c r="BK473" s="218">
        <f>ROUND(I473*H473,2)</f>
        <v>0</v>
      </c>
      <c r="BL473" s="19" t="s">
        <v>238</v>
      </c>
      <c r="BM473" s="217" t="s">
        <v>847</v>
      </c>
    </row>
    <row r="474" s="2" customFormat="1">
      <c r="A474" s="40"/>
      <c r="B474" s="41"/>
      <c r="C474" s="42"/>
      <c r="D474" s="219" t="s">
        <v>139</v>
      </c>
      <c r="E474" s="42"/>
      <c r="F474" s="220" t="s">
        <v>848</v>
      </c>
      <c r="G474" s="42"/>
      <c r="H474" s="42"/>
      <c r="I474" s="221"/>
      <c r="J474" s="42"/>
      <c r="K474" s="42"/>
      <c r="L474" s="46"/>
      <c r="M474" s="222"/>
      <c r="N474" s="223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139</v>
      </c>
      <c r="AU474" s="19" t="s">
        <v>137</v>
      </c>
    </row>
    <row r="475" s="2" customFormat="1" ht="14.4" customHeight="1">
      <c r="A475" s="40"/>
      <c r="B475" s="41"/>
      <c r="C475" s="236" t="s">
        <v>849</v>
      </c>
      <c r="D475" s="236" t="s">
        <v>165</v>
      </c>
      <c r="E475" s="237" t="s">
        <v>850</v>
      </c>
      <c r="F475" s="238" t="s">
        <v>851</v>
      </c>
      <c r="G475" s="239" t="s">
        <v>432</v>
      </c>
      <c r="H475" s="240">
        <v>6</v>
      </c>
      <c r="I475" s="241"/>
      <c r="J475" s="242">
        <f>ROUND(I475*H475,2)</f>
        <v>0</v>
      </c>
      <c r="K475" s="238" t="s">
        <v>135</v>
      </c>
      <c r="L475" s="243"/>
      <c r="M475" s="244" t="s">
        <v>19</v>
      </c>
      <c r="N475" s="245" t="s">
        <v>44</v>
      </c>
      <c r="O475" s="86"/>
      <c r="P475" s="215">
        <f>O475*H475</f>
        <v>0</v>
      </c>
      <c r="Q475" s="215">
        <v>0.0034499999999999999</v>
      </c>
      <c r="R475" s="215">
        <f>Q475*H475</f>
        <v>0.0207</v>
      </c>
      <c r="S475" s="215">
        <v>0</v>
      </c>
      <c r="T475" s="216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17" t="s">
        <v>344</v>
      </c>
      <c r="AT475" s="217" t="s">
        <v>165</v>
      </c>
      <c r="AU475" s="217" t="s">
        <v>137</v>
      </c>
      <c r="AY475" s="19" t="s">
        <v>129</v>
      </c>
      <c r="BE475" s="218">
        <f>IF(N475="základní",J475,0)</f>
        <v>0</v>
      </c>
      <c r="BF475" s="218">
        <f>IF(N475="snížená",J475,0)</f>
        <v>0</v>
      </c>
      <c r="BG475" s="218">
        <f>IF(N475="zákl. přenesená",J475,0)</f>
        <v>0</v>
      </c>
      <c r="BH475" s="218">
        <f>IF(N475="sníž. přenesená",J475,0)</f>
        <v>0</v>
      </c>
      <c r="BI475" s="218">
        <f>IF(N475="nulová",J475,0)</f>
        <v>0</v>
      </c>
      <c r="BJ475" s="19" t="s">
        <v>137</v>
      </c>
      <c r="BK475" s="218">
        <f>ROUND(I475*H475,2)</f>
        <v>0</v>
      </c>
      <c r="BL475" s="19" t="s">
        <v>238</v>
      </c>
      <c r="BM475" s="217" t="s">
        <v>852</v>
      </c>
    </row>
    <row r="476" s="2" customFormat="1" ht="22.2" customHeight="1">
      <c r="A476" s="40"/>
      <c r="B476" s="41"/>
      <c r="C476" s="206" t="s">
        <v>853</v>
      </c>
      <c r="D476" s="206" t="s">
        <v>131</v>
      </c>
      <c r="E476" s="207" t="s">
        <v>854</v>
      </c>
      <c r="F476" s="208" t="s">
        <v>855</v>
      </c>
      <c r="G476" s="209" t="s">
        <v>208</v>
      </c>
      <c r="H476" s="210">
        <v>56</v>
      </c>
      <c r="I476" s="211"/>
      <c r="J476" s="212">
        <f>ROUND(I476*H476,2)</f>
        <v>0</v>
      </c>
      <c r="K476" s="208" t="s">
        <v>135</v>
      </c>
      <c r="L476" s="46"/>
      <c r="M476" s="213" t="s">
        <v>19</v>
      </c>
      <c r="N476" s="214" t="s">
        <v>44</v>
      </c>
      <c r="O476" s="86"/>
      <c r="P476" s="215">
        <f>O476*H476</f>
        <v>0</v>
      </c>
      <c r="Q476" s="215">
        <v>0</v>
      </c>
      <c r="R476" s="215">
        <f>Q476*H476</f>
        <v>0</v>
      </c>
      <c r="S476" s="215">
        <v>0.00040000000000000002</v>
      </c>
      <c r="T476" s="216">
        <f>S476*H476</f>
        <v>0.0224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17" t="s">
        <v>238</v>
      </c>
      <c r="AT476" s="217" t="s">
        <v>131</v>
      </c>
      <c r="AU476" s="217" t="s">
        <v>137</v>
      </c>
      <c r="AY476" s="19" t="s">
        <v>129</v>
      </c>
      <c r="BE476" s="218">
        <f>IF(N476="základní",J476,0)</f>
        <v>0</v>
      </c>
      <c r="BF476" s="218">
        <f>IF(N476="snížená",J476,0)</f>
        <v>0</v>
      </c>
      <c r="BG476" s="218">
        <f>IF(N476="zákl. přenesená",J476,0)</f>
        <v>0</v>
      </c>
      <c r="BH476" s="218">
        <f>IF(N476="sníž. přenesená",J476,0)</f>
        <v>0</v>
      </c>
      <c r="BI476" s="218">
        <f>IF(N476="nulová",J476,0)</f>
        <v>0</v>
      </c>
      <c r="BJ476" s="19" t="s">
        <v>137</v>
      </c>
      <c r="BK476" s="218">
        <f>ROUND(I476*H476,2)</f>
        <v>0</v>
      </c>
      <c r="BL476" s="19" t="s">
        <v>238</v>
      </c>
      <c r="BM476" s="217" t="s">
        <v>856</v>
      </c>
    </row>
    <row r="477" s="2" customFormat="1">
      <c r="A477" s="40"/>
      <c r="B477" s="41"/>
      <c r="C477" s="42"/>
      <c r="D477" s="219" t="s">
        <v>139</v>
      </c>
      <c r="E477" s="42"/>
      <c r="F477" s="220" t="s">
        <v>857</v>
      </c>
      <c r="G477" s="42"/>
      <c r="H477" s="42"/>
      <c r="I477" s="221"/>
      <c r="J477" s="42"/>
      <c r="K477" s="42"/>
      <c r="L477" s="46"/>
      <c r="M477" s="222"/>
      <c r="N477" s="223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139</v>
      </c>
      <c r="AU477" s="19" t="s">
        <v>137</v>
      </c>
    </row>
    <row r="478" s="2" customFormat="1" ht="22.2" customHeight="1">
      <c r="A478" s="40"/>
      <c r="B478" s="41"/>
      <c r="C478" s="206" t="s">
        <v>858</v>
      </c>
      <c r="D478" s="206" t="s">
        <v>131</v>
      </c>
      <c r="E478" s="207" t="s">
        <v>859</v>
      </c>
      <c r="F478" s="208" t="s">
        <v>860</v>
      </c>
      <c r="G478" s="209" t="s">
        <v>208</v>
      </c>
      <c r="H478" s="210">
        <v>69</v>
      </c>
      <c r="I478" s="211"/>
      <c r="J478" s="212">
        <f>ROUND(I478*H478,2)</f>
        <v>0</v>
      </c>
      <c r="K478" s="208" t="s">
        <v>135</v>
      </c>
      <c r="L478" s="46"/>
      <c r="M478" s="213" t="s">
        <v>19</v>
      </c>
      <c r="N478" s="214" t="s">
        <v>44</v>
      </c>
      <c r="O478" s="86"/>
      <c r="P478" s="215">
        <f>O478*H478</f>
        <v>0</v>
      </c>
      <c r="Q478" s="215">
        <v>0</v>
      </c>
      <c r="R478" s="215">
        <f>Q478*H478</f>
        <v>0</v>
      </c>
      <c r="S478" s="215">
        <v>0.00040000000000000002</v>
      </c>
      <c r="T478" s="216">
        <f>S478*H478</f>
        <v>0.027600000000000003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17" t="s">
        <v>238</v>
      </c>
      <c r="AT478" s="217" t="s">
        <v>131</v>
      </c>
      <c r="AU478" s="217" t="s">
        <v>137</v>
      </c>
      <c r="AY478" s="19" t="s">
        <v>129</v>
      </c>
      <c r="BE478" s="218">
        <f>IF(N478="základní",J478,0)</f>
        <v>0</v>
      </c>
      <c r="BF478" s="218">
        <f>IF(N478="snížená",J478,0)</f>
        <v>0</v>
      </c>
      <c r="BG478" s="218">
        <f>IF(N478="zákl. přenesená",J478,0)</f>
        <v>0</v>
      </c>
      <c r="BH478" s="218">
        <f>IF(N478="sníž. přenesená",J478,0)</f>
        <v>0</v>
      </c>
      <c r="BI478" s="218">
        <f>IF(N478="nulová",J478,0)</f>
        <v>0</v>
      </c>
      <c r="BJ478" s="19" t="s">
        <v>137</v>
      </c>
      <c r="BK478" s="218">
        <f>ROUND(I478*H478,2)</f>
        <v>0</v>
      </c>
      <c r="BL478" s="19" t="s">
        <v>238</v>
      </c>
      <c r="BM478" s="217" t="s">
        <v>861</v>
      </c>
    </row>
    <row r="479" s="2" customFormat="1">
      <c r="A479" s="40"/>
      <c r="B479" s="41"/>
      <c r="C479" s="42"/>
      <c r="D479" s="219" t="s">
        <v>139</v>
      </c>
      <c r="E479" s="42"/>
      <c r="F479" s="220" t="s">
        <v>862</v>
      </c>
      <c r="G479" s="42"/>
      <c r="H479" s="42"/>
      <c r="I479" s="221"/>
      <c r="J479" s="42"/>
      <c r="K479" s="42"/>
      <c r="L479" s="46"/>
      <c r="M479" s="222"/>
      <c r="N479" s="223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139</v>
      </c>
      <c r="AU479" s="19" t="s">
        <v>137</v>
      </c>
    </row>
    <row r="480" s="2" customFormat="1" ht="14.4" customHeight="1">
      <c r="A480" s="40"/>
      <c r="B480" s="41"/>
      <c r="C480" s="206" t="s">
        <v>863</v>
      </c>
      <c r="D480" s="206" t="s">
        <v>131</v>
      </c>
      <c r="E480" s="207" t="s">
        <v>864</v>
      </c>
      <c r="F480" s="208" t="s">
        <v>865</v>
      </c>
      <c r="G480" s="209" t="s">
        <v>432</v>
      </c>
      <c r="H480" s="210">
        <v>65</v>
      </c>
      <c r="I480" s="211"/>
      <c r="J480" s="212">
        <f>ROUND(I480*H480,2)</f>
        <v>0</v>
      </c>
      <c r="K480" s="208" t="s">
        <v>135</v>
      </c>
      <c r="L480" s="46"/>
      <c r="M480" s="213" t="s">
        <v>19</v>
      </c>
      <c r="N480" s="214" t="s">
        <v>44</v>
      </c>
      <c r="O480" s="86"/>
      <c r="P480" s="215">
        <f>O480*H480</f>
        <v>0</v>
      </c>
      <c r="Q480" s="215">
        <v>0</v>
      </c>
      <c r="R480" s="215">
        <f>Q480*H480</f>
        <v>0</v>
      </c>
      <c r="S480" s="215">
        <v>0.00025000000000000001</v>
      </c>
      <c r="T480" s="216">
        <f>S480*H480</f>
        <v>0.016250000000000001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7" t="s">
        <v>238</v>
      </c>
      <c r="AT480" s="217" t="s">
        <v>131</v>
      </c>
      <c r="AU480" s="217" t="s">
        <v>137</v>
      </c>
      <c r="AY480" s="19" t="s">
        <v>129</v>
      </c>
      <c r="BE480" s="218">
        <f>IF(N480="základní",J480,0)</f>
        <v>0</v>
      </c>
      <c r="BF480" s="218">
        <f>IF(N480="snížená",J480,0)</f>
        <v>0</v>
      </c>
      <c r="BG480" s="218">
        <f>IF(N480="zákl. přenesená",J480,0)</f>
        <v>0</v>
      </c>
      <c r="BH480" s="218">
        <f>IF(N480="sníž. přenesená",J480,0)</f>
        <v>0</v>
      </c>
      <c r="BI480" s="218">
        <f>IF(N480="nulová",J480,0)</f>
        <v>0</v>
      </c>
      <c r="BJ480" s="19" t="s">
        <v>137</v>
      </c>
      <c r="BK480" s="218">
        <f>ROUND(I480*H480,2)</f>
        <v>0</v>
      </c>
      <c r="BL480" s="19" t="s">
        <v>238</v>
      </c>
      <c r="BM480" s="217" t="s">
        <v>866</v>
      </c>
    </row>
    <row r="481" s="2" customFormat="1">
      <c r="A481" s="40"/>
      <c r="B481" s="41"/>
      <c r="C481" s="42"/>
      <c r="D481" s="219" t="s">
        <v>139</v>
      </c>
      <c r="E481" s="42"/>
      <c r="F481" s="220" t="s">
        <v>867</v>
      </c>
      <c r="G481" s="42"/>
      <c r="H481" s="42"/>
      <c r="I481" s="221"/>
      <c r="J481" s="42"/>
      <c r="K481" s="42"/>
      <c r="L481" s="46"/>
      <c r="M481" s="222"/>
      <c r="N481" s="223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139</v>
      </c>
      <c r="AU481" s="19" t="s">
        <v>137</v>
      </c>
    </row>
    <row r="482" s="2" customFormat="1" ht="14.4" customHeight="1">
      <c r="A482" s="40"/>
      <c r="B482" s="41"/>
      <c r="C482" s="206" t="s">
        <v>868</v>
      </c>
      <c r="D482" s="206" t="s">
        <v>131</v>
      </c>
      <c r="E482" s="207" t="s">
        <v>869</v>
      </c>
      <c r="F482" s="208" t="s">
        <v>870</v>
      </c>
      <c r="G482" s="209" t="s">
        <v>432</v>
      </c>
      <c r="H482" s="210">
        <v>38</v>
      </c>
      <c r="I482" s="211"/>
      <c r="J482" s="212">
        <f>ROUND(I482*H482,2)</f>
        <v>0</v>
      </c>
      <c r="K482" s="208" t="s">
        <v>135</v>
      </c>
      <c r="L482" s="46"/>
      <c r="M482" s="213" t="s">
        <v>19</v>
      </c>
      <c r="N482" s="214" t="s">
        <v>44</v>
      </c>
      <c r="O482" s="86"/>
      <c r="P482" s="215">
        <f>O482*H482</f>
        <v>0</v>
      </c>
      <c r="Q482" s="215">
        <v>0</v>
      </c>
      <c r="R482" s="215">
        <f>Q482*H482</f>
        <v>0</v>
      </c>
      <c r="S482" s="215">
        <v>0.00021000000000000001</v>
      </c>
      <c r="T482" s="216">
        <f>S482*H482</f>
        <v>0.007980000000000001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7" t="s">
        <v>238</v>
      </c>
      <c r="AT482" s="217" t="s">
        <v>131</v>
      </c>
      <c r="AU482" s="217" t="s">
        <v>137</v>
      </c>
      <c r="AY482" s="19" t="s">
        <v>129</v>
      </c>
      <c r="BE482" s="218">
        <f>IF(N482="základní",J482,0)</f>
        <v>0</v>
      </c>
      <c r="BF482" s="218">
        <f>IF(N482="snížená",J482,0)</f>
        <v>0</v>
      </c>
      <c r="BG482" s="218">
        <f>IF(N482="zákl. přenesená",J482,0)</f>
        <v>0</v>
      </c>
      <c r="BH482" s="218">
        <f>IF(N482="sníž. přenesená",J482,0)</f>
        <v>0</v>
      </c>
      <c r="BI482" s="218">
        <f>IF(N482="nulová",J482,0)</f>
        <v>0</v>
      </c>
      <c r="BJ482" s="19" t="s">
        <v>137</v>
      </c>
      <c r="BK482" s="218">
        <f>ROUND(I482*H482,2)</f>
        <v>0</v>
      </c>
      <c r="BL482" s="19" t="s">
        <v>238</v>
      </c>
      <c r="BM482" s="217" t="s">
        <v>871</v>
      </c>
    </row>
    <row r="483" s="2" customFormat="1">
      <c r="A483" s="40"/>
      <c r="B483" s="41"/>
      <c r="C483" s="42"/>
      <c r="D483" s="219" t="s">
        <v>139</v>
      </c>
      <c r="E483" s="42"/>
      <c r="F483" s="220" t="s">
        <v>872</v>
      </c>
      <c r="G483" s="42"/>
      <c r="H483" s="42"/>
      <c r="I483" s="221"/>
      <c r="J483" s="42"/>
      <c r="K483" s="42"/>
      <c r="L483" s="46"/>
      <c r="M483" s="222"/>
      <c r="N483" s="223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139</v>
      </c>
      <c r="AU483" s="19" t="s">
        <v>137</v>
      </c>
    </row>
    <row r="484" s="2" customFormat="1" ht="14.4" customHeight="1">
      <c r="A484" s="40"/>
      <c r="B484" s="41"/>
      <c r="C484" s="206" t="s">
        <v>873</v>
      </c>
      <c r="D484" s="206" t="s">
        <v>131</v>
      </c>
      <c r="E484" s="207" t="s">
        <v>874</v>
      </c>
      <c r="F484" s="208" t="s">
        <v>875</v>
      </c>
      <c r="G484" s="209" t="s">
        <v>432</v>
      </c>
      <c r="H484" s="210">
        <v>4</v>
      </c>
      <c r="I484" s="211"/>
      <c r="J484" s="212">
        <f>ROUND(I484*H484,2)</f>
        <v>0</v>
      </c>
      <c r="K484" s="208" t="s">
        <v>135</v>
      </c>
      <c r="L484" s="46"/>
      <c r="M484" s="213" t="s">
        <v>19</v>
      </c>
      <c r="N484" s="214" t="s">
        <v>44</v>
      </c>
      <c r="O484" s="86"/>
      <c r="P484" s="215">
        <f>O484*H484</f>
        <v>0</v>
      </c>
      <c r="Q484" s="215">
        <v>0</v>
      </c>
      <c r="R484" s="215">
        <f>Q484*H484</f>
        <v>0</v>
      </c>
      <c r="S484" s="215">
        <v>0</v>
      </c>
      <c r="T484" s="216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17" t="s">
        <v>238</v>
      </c>
      <c r="AT484" s="217" t="s">
        <v>131</v>
      </c>
      <c r="AU484" s="217" t="s">
        <v>137</v>
      </c>
      <c r="AY484" s="19" t="s">
        <v>129</v>
      </c>
      <c r="BE484" s="218">
        <f>IF(N484="základní",J484,0)</f>
        <v>0</v>
      </c>
      <c r="BF484" s="218">
        <f>IF(N484="snížená",J484,0)</f>
        <v>0</v>
      </c>
      <c r="BG484" s="218">
        <f>IF(N484="zákl. přenesená",J484,0)</f>
        <v>0</v>
      </c>
      <c r="BH484" s="218">
        <f>IF(N484="sníž. přenesená",J484,0)</f>
        <v>0</v>
      </c>
      <c r="BI484" s="218">
        <f>IF(N484="nulová",J484,0)</f>
        <v>0</v>
      </c>
      <c r="BJ484" s="19" t="s">
        <v>137</v>
      </c>
      <c r="BK484" s="218">
        <f>ROUND(I484*H484,2)</f>
        <v>0</v>
      </c>
      <c r="BL484" s="19" t="s">
        <v>238</v>
      </c>
      <c r="BM484" s="217" t="s">
        <v>876</v>
      </c>
    </row>
    <row r="485" s="2" customFormat="1">
      <c r="A485" s="40"/>
      <c r="B485" s="41"/>
      <c r="C485" s="42"/>
      <c r="D485" s="219" t="s">
        <v>139</v>
      </c>
      <c r="E485" s="42"/>
      <c r="F485" s="220" t="s">
        <v>877</v>
      </c>
      <c r="G485" s="42"/>
      <c r="H485" s="42"/>
      <c r="I485" s="221"/>
      <c r="J485" s="42"/>
      <c r="K485" s="42"/>
      <c r="L485" s="46"/>
      <c r="M485" s="222"/>
      <c r="N485" s="223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139</v>
      </c>
      <c r="AU485" s="19" t="s">
        <v>137</v>
      </c>
    </row>
    <row r="486" s="2" customFormat="1" ht="22.2" customHeight="1">
      <c r="A486" s="40"/>
      <c r="B486" s="41"/>
      <c r="C486" s="206" t="s">
        <v>878</v>
      </c>
      <c r="D486" s="206" t="s">
        <v>131</v>
      </c>
      <c r="E486" s="207" t="s">
        <v>879</v>
      </c>
      <c r="F486" s="208" t="s">
        <v>880</v>
      </c>
      <c r="G486" s="209" t="s">
        <v>670</v>
      </c>
      <c r="H486" s="210">
        <v>0.099000000000000005</v>
      </c>
      <c r="I486" s="211"/>
      <c r="J486" s="212">
        <f>ROUND(I486*H486,2)</f>
        <v>0</v>
      </c>
      <c r="K486" s="208" t="s">
        <v>135</v>
      </c>
      <c r="L486" s="46"/>
      <c r="M486" s="213" t="s">
        <v>19</v>
      </c>
      <c r="N486" s="214" t="s">
        <v>44</v>
      </c>
      <c r="O486" s="86"/>
      <c r="P486" s="215">
        <f>O486*H486</f>
        <v>0</v>
      </c>
      <c r="Q486" s="215">
        <v>0</v>
      </c>
      <c r="R486" s="215">
        <f>Q486*H486</f>
        <v>0</v>
      </c>
      <c r="S486" s="215">
        <v>0</v>
      </c>
      <c r="T486" s="216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17" t="s">
        <v>238</v>
      </c>
      <c r="AT486" s="217" t="s">
        <v>131</v>
      </c>
      <c r="AU486" s="217" t="s">
        <v>137</v>
      </c>
      <c r="AY486" s="19" t="s">
        <v>129</v>
      </c>
      <c r="BE486" s="218">
        <f>IF(N486="základní",J486,0)</f>
        <v>0</v>
      </c>
      <c r="BF486" s="218">
        <f>IF(N486="snížená",J486,0)</f>
        <v>0</v>
      </c>
      <c r="BG486" s="218">
        <f>IF(N486="zákl. přenesená",J486,0)</f>
        <v>0</v>
      </c>
      <c r="BH486" s="218">
        <f>IF(N486="sníž. přenesená",J486,0)</f>
        <v>0</v>
      </c>
      <c r="BI486" s="218">
        <f>IF(N486="nulová",J486,0)</f>
        <v>0</v>
      </c>
      <c r="BJ486" s="19" t="s">
        <v>137</v>
      </c>
      <c r="BK486" s="218">
        <f>ROUND(I486*H486,2)</f>
        <v>0</v>
      </c>
      <c r="BL486" s="19" t="s">
        <v>238</v>
      </c>
      <c r="BM486" s="217" t="s">
        <v>881</v>
      </c>
    </row>
    <row r="487" s="2" customFormat="1">
      <c r="A487" s="40"/>
      <c r="B487" s="41"/>
      <c r="C487" s="42"/>
      <c r="D487" s="219" t="s">
        <v>139</v>
      </c>
      <c r="E487" s="42"/>
      <c r="F487" s="220" t="s">
        <v>882</v>
      </c>
      <c r="G487" s="42"/>
      <c r="H487" s="42"/>
      <c r="I487" s="221"/>
      <c r="J487" s="42"/>
      <c r="K487" s="42"/>
      <c r="L487" s="46"/>
      <c r="M487" s="222"/>
      <c r="N487" s="223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139</v>
      </c>
      <c r="AU487" s="19" t="s">
        <v>137</v>
      </c>
    </row>
    <row r="488" s="12" customFormat="1" ht="22.8" customHeight="1">
      <c r="A488" s="12"/>
      <c r="B488" s="190"/>
      <c r="C488" s="191"/>
      <c r="D488" s="192" t="s">
        <v>71</v>
      </c>
      <c r="E488" s="204" t="s">
        <v>883</v>
      </c>
      <c r="F488" s="204" t="s">
        <v>884</v>
      </c>
      <c r="G488" s="191"/>
      <c r="H488" s="191"/>
      <c r="I488" s="194"/>
      <c r="J488" s="205">
        <f>BK488</f>
        <v>0</v>
      </c>
      <c r="K488" s="191"/>
      <c r="L488" s="196"/>
      <c r="M488" s="197"/>
      <c r="N488" s="198"/>
      <c r="O488" s="198"/>
      <c r="P488" s="199">
        <f>SUM(P489:P511)</f>
        <v>0</v>
      </c>
      <c r="Q488" s="198"/>
      <c r="R488" s="199">
        <f>SUM(R489:R511)</f>
        <v>3.3003834000000003</v>
      </c>
      <c r="S488" s="198"/>
      <c r="T488" s="200">
        <f>SUM(T489:T511)</f>
        <v>1.32975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01" t="s">
        <v>137</v>
      </c>
      <c r="AT488" s="202" t="s">
        <v>71</v>
      </c>
      <c r="AU488" s="202" t="s">
        <v>80</v>
      </c>
      <c r="AY488" s="201" t="s">
        <v>129</v>
      </c>
      <c r="BK488" s="203">
        <f>SUM(BK489:BK511)</f>
        <v>0</v>
      </c>
    </row>
    <row r="489" s="2" customFormat="1" ht="14.4" customHeight="1">
      <c r="A489" s="40"/>
      <c r="B489" s="41"/>
      <c r="C489" s="206" t="s">
        <v>885</v>
      </c>
      <c r="D489" s="206" t="s">
        <v>131</v>
      </c>
      <c r="E489" s="207" t="s">
        <v>886</v>
      </c>
      <c r="F489" s="208" t="s">
        <v>887</v>
      </c>
      <c r="G489" s="209" t="s">
        <v>208</v>
      </c>
      <c r="H489" s="210">
        <v>58.799999999999997</v>
      </c>
      <c r="I489" s="211"/>
      <c r="J489" s="212">
        <f>ROUND(I489*H489,2)</f>
        <v>0</v>
      </c>
      <c r="K489" s="208" t="s">
        <v>135</v>
      </c>
      <c r="L489" s="46"/>
      <c r="M489" s="213" t="s">
        <v>19</v>
      </c>
      <c r="N489" s="214" t="s">
        <v>44</v>
      </c>
      <c r="O489" s="86"/>
      <c r="P489" s="215">
        <f>O489*H489</f>
        <v>0</v>
      </c>
      <c r="Q489" s="215">
        <v>0</v>
      </c>
      <c r="R489" s="215">
        <f>Q489*H489</f>
        <v>0</v>
      </c>
      <c r="S489" s="215">
        <v>0</v>
      </c>
      <c r="T489" s="216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17" t="s">
        <v>238</v>
      </c>
      <c r="AT489" s="217" t="s">
        <v>131</v>
      </c>
      <c r="AU489" s="217" t="s">
        <v>137</v>
      </c>
      <c r="AY489" s="19" t="s">
        <v>129</v>
      </c>
      <c r="BE489" s="218">
        <f>IF(N489="základní",J489,0)</f>
        <v>0</v>
      </c>
      <c r="BF489" s="218">
        <f>IF(N489="snížená",J489,0)</f>
        <v>0</v>
      </c>
      <c r="BG489" s="218">
        <f>IF(N489="zákl. přenesená",J489,0)</f>
        <v>0</v>
      </c>
      <c r="BH489" s="218">
        <f>IF(N489="sníž. přenesená",J489,0)</f>
        <v>0</v>
      </c>
      <c r="BI489" s="218">
        <f>IF(N489="nulová",J489,0)</f>
        <v>0</v>
      </c>
      <c r="BJ489" s="19" t="s">
        <v>137</v>
      </c>
      <c r="BK489" s="218">
        <f>ROUND(I489*H489,2)</f>
        <v>0</v>
      </c>
      <c r="BL489" s="19" t="s">
        <v>238</v>
      </c>
      <c r="BM489" s="217" t="s">
        <v>888</v>
      </c>
    </row>
    <row r="490" s="2" customFormat="1">
      <c r="A490" s="40"/>
      <c r="B490" s="41"/>
      <c r="C490" s="42"/>
      <c r="D490" s="219" t="s">
        <v>139</v>
      </c>
      <c r="E490" s="42"/>
      <c r="F490" s="220" t="s">
        <v>889</v>
      </c>
      <c r="G490" s="42"/>
      <c r="H490" s="42"/>
      <c r="I490" s="221"/>
      <c r="J490" s="42"/>
      <c r="K490" s="42"/>
      <c r="L490" s="46"/>
      <c r="M490" s="222"/>
      <c r="N490" s="223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139</v>
      </c>
      <c r="AU490" s="19" t="s">
        <v>137</v>
      </c>
    </row>
    <row r="491" s="2" customFormat="1">
      <c r="A491" s="40"/>
      <c r="B491" s="41"/>
      <c r="C491" s="42"/>
      <c r="D491" s="226" t="s">
        <v>212</v>
      </c>
      <c r="E491" s="42"/>
      <c r="F491" s="267" t="s">
        <v>890</v>
      </c>
      <c r="G491" s="42"/>
      <c r="H491" s="42"/>
      <c r="I491" s="221"/>
      <c r="J491" s="42"/>
      <c r="K491" s="42"/>
      <c r="L491" s="46"/>
      <c r="M491" s="222"/>
      <c r="N491" s="223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212</v>
      </c>
      <c r="AU491" s="19" t="s">
        <v>137</v>
      </c>
    </row>
    <row r="492" s="13" customFormat="1">
      <c r="A492" s="13"/>
      <c r="B492" s="224"/>
      <c r="C492" s="225"/>
      <c r="D492" s="226" t="s">
        <v>141</v>
      </c>
      <c r="E492" s="227" t="s">
        <v>19</v>
      </c>
      <c r="F492" s="228" t="s">
        <v>891</v>
      </c>
      <c r="G492" s="225"/>
      <c r="H492" s="229">
        <v>58.799999999999997</v>
      </c>
      <c r="I492" s="230"/>
      <c r="J492" s="225"/>
      <c r="K492" s="225"/>
      <c r="L492" s="231"/>
      <c r="M492" s="232"/>
      <c r="N492" s="233"/>
      <c r="O492" s="233"/>
      <c r="P492" s="233"/>
      <c r="Q492" s="233"/>
      <c r="R492" s="233"/>
      <c r="S492" s="233"/>
      <c r="T492" s="23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5" t="s">
        <v>141</v>
      </c>
      <c r="AU492" s="235" t="s">
        <v>137</v>
      </c>
      <c r="AV492" s="13" t="s">
        <v>137</v>
      </c>
      <c r="AW492" s="13" t="s">
        <v>33</v>
      </c>
      <c r="AX492" s="13" t="s">
        <v>80</v>
      </c>
      <c r="AY492" s="235" t="s">
        <v>129</v>
      </c>
    </row>
    <row r="493" s="2" customFormat="1" ht="14.4" customHeight="1">
      <c r="A493" s="40"/>
      <c r="B493" s="41"/>
      <c r="C493" s="236" t="s">
        <v>892</v>
      </c>
      <c r="D493" s="236" t="s">
        <v>165</v>
      </c>
      <c r="E493" s="237" t="s">
        <v>893</v>
      </c>
      <c r="F493" s="238" t="s">
        <v>894</v>
      </c>
      <c r="G493" s="239" t="s">
        <v>145</v>
      </c>
      <c r="H493" s="240">
        <v>0.22</v>
      </c>
      <c r="I493" s="241"/>
      <c r="J493" s="242">
        <f>ROUND(I493*H493,2)</f>
        <v>0</v>
      </c>
      <c r="K493" s="238" t="s">
        <v>135</v>
      </c>
      <c r="L493" s="243"/>
      <c r="M493" s="244" t="s">
        <v>19</v>
      </c>
      <c r="N493" s="245" t="s">
        <v>44</v>
      </c>
      <c r="O493" s="86"/>
      <c r="P493" s="215">
        <f>O493*H493</f>
        <v>0</v>
      </c>
      <c r="Q493" s="215">
        <v>0.55000000000000004</v>
      </c>
      <c r="R493" s="215">
        <f>Q493*H493</f>
        <v>0.12100000000000001</v>
      </c>
      <c r="S493" s="215">
        <v>0</v>
      </c>
      <c r="T493" s="216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17" t="s">
        <v>344</v>
      </c>
      <c r="AT493" s="217" t="s">
        <v>165</v>
      </c>
      <c r="AU493" s="217" t="s">
        <v>137</v>
      </c>
      <c r="AY493" s="19" t="s">
        <v>129</v>
      </c>
      <c r="BE493" s="218">
        <f>IF(N493="základní",J493,0)</f>
        <v>0</v>
      </c>
      <c r="BF493" s="218">
        <f>IF(N493="snížená",J493,0)</f>
        <v>0</v>
      </c>
      <c r="BG493" s="218">
        <f>IF(N493="zákl. přenesená",J493,0)</f>
        <v>0</v>
      </c>
      <c r="BH493" s="218">
        <f>IF(N493="sníž. přenesená",J493,0)</f>
        <v>0</v>
      </c>
      <c r="BI493" s="218">
        <f>IF(N493="nulová",J493,0)</f>
        <v>0</v>
      </c>
      <c r="BJ493" s="19" t="s">
        <v>137</v>
      </c>
      <c r="BK493" s="218">
        <f>ROUND(I493*H493,2)</f>
        <v>0</v>
      </c>
      <c r="BL493" s="19" t="s">
        <v>238</v>
      </c>
      <c r="BM493" s="217" t="s">
        <v>895</v>
      </c>
    </row>
    <row r="494" s="13" customFormat="1">
      <c r="A494" s="13"/>
      <c r="B494" s="224"/>
      <c r="C494" s="225"/>
      <c r="D494" s="226" t="s">
        <v>141</v>
      </c>
      <c r="E494" s="227" t="s">
        <v>19</v>
      </c>
      <c r="F494" s="228" t="s">
        <v>896</v>
      </c>
      <c r="G494" s="225"/>
      <c r="H494" s="229">
        <v>0.22</v>
      </c>
      <c r="I494" s="230"/>
      <c r="J494" s="225"/>
      <c r="K494" s="225"/>
      <c r="L494" s="231"/>
      <c r="M494" s="232"/>
      <c r="N494" s="233"/>
      <c r="O494" s="233"/>
      <c r="P494" s="233"/>
      <c r="Q494" s="233"/>
      <c r="R494" s="233"/>
      <c r="S494" s="233"/>
      <c r="T494" s="234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5" t="s">
        <v>141</v>
      </c>
      <c r="AU494" s="235" t="s">
        <v>137</v>
      </c>
      <c r="AV494" s="13" t="s">
        <v>137</v>
      </c>
      <c r="AW494" s="13" t="s">
        <v>33</v>
      </c>
      <c r="AX494" s="13" t="s">
        <v>80</v>
      </c>
      <c r="AY494" s="235" t="s">
        <v>129</v>
      </c>
    </row>
    <row r="495" s="2" customFormat="1" ht="14.4" customHeight="1">
      <c r="A495" s="40"/>
      <c r="B495" s="41"/>
      <c r="C495" s="206" t="s">
        <v>897</v>
      </c>
      <c r="D495" s="206" t="s">
        <v>131</v>
      </c>
      <c r="E495" s="207" t="s">
        <v>898</v>
      </c>
      <c r="F495" s="208" t="s">
        <v>899</v>
      </c>
      <c r="G495" s="209" t="s">
        <v>145</v>
      </c>
      <c r="H495" s="210">
        <v>0.25</v>
      </c>
      <c r="I495" s="211"/>
      <c r="J495" s="212">
        <f>ROUND(I495*H495,2)</f>
        <v>0</v>
      </c>
      <c r="K495" s="208" t="s">
        <v>135</v>
      </c>
      <c r="L495" s="46"/>
      <c r="M495" s="213" t="s">
        <v>19</v>
      </c>
      <c r="N495" s="214" t="s">
        <v>44</v>
      </c>
      <c r="O495" s="86"/>
      <c r="P495" s="215">
        <f>O495*H495</f>
        <v>0</v>
      </c>
      <c r="Q495" s="215">
        <v>0.012540000000000001</v>
      </c>
      <c r="R495" s="215">
        <f>Q495*H495</f>
        <v>0.0031350000000000002</v>
      </c>
      <c r="S495" s="215">
        <v>0</v>
      </c>
      <c r="T495" s="216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17" t="s">
        <v>238</v>
      </c>
      <c r="AT495" s="217" t="s">
        <v>131</v>
      </c>
      <c r="AU495" s="217" t="s">
        <v>137</v>
      </c>
      <c r="AY495" s="19" t="s">
        <v>129</v>
      </c>
      <c r="BE495" s="218">
        <f>IF(N495="základní",J495,0)</f>
        <v>0</v>
      </c>
      <c r="BF495" s="218">
        <f>IF(N495="snížená",J495,0)</f>
        <v>0</v>
      </c>
      <c r="BG495" s="218">
        <f>IF(N495="zákl. přenesená",J495,0)</f>
        <v>0</v>
      </c>
      <c r="BH495" s="218">
        <f>IF(N495="sníž. přenesená",J495,0)</f>
        <v>0</v>
      </c>
      <c r="BI495" s="218">
        <f>IF(N495="nulová",J495,0)</f>
        <v>0</v>
      </c>
      <c r="BJ495" s="19" t="s">
        <v>137</v>
      </c>
      <c r="BK495" s="218">
        <f>ROUND(I495*H495,2)</f>
        <v>0</v>
      </c>
      <c r="BL495" s="19" t="s">
        <v>238</v>
      </c>
      <c r="BM495" s="217" t="s">
        <v>900</v>
      </c>
    </row>
    <row r="496" s="2" customFormat="1">
      <c r="A496" s="40"/>
      <c r="B496" s="41"/>
      <c r="C496" s="42"/>
      <c r="D496" s="219" t="s">
        <v>139</v>
      </c>
      <c r="E496" s="42"/>
      <c r="F496" s="220" t="s">
        <v>901</v>
      </c>
      <c r="G496" s="42"/>
      <c r="H496" s="42"/>
      <c r="I496" s="221"/>
      <c r="J496" s="42"/>
      <c r="K496" s="42"/>
      <c r="L496" s="46"/>
      <c r="M496" s="222"/>
      <c r="N496" s="223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139</v>
      </c>
      <c r="AU496" s="19" t="s">
        <v>137</v>
      </c>
    </row>
    <row r="497" s="2" customFormat="1" ht="19.8" customHeight="1">
      <c r="A497" s="40"/>
      <c r="B497" s="41"/>
      <c r="C497" s="206" t="s">
        <v>902</v>
      </c>
      <c r="D497" s="206" t="s">
        <v>131</v>
      </c>
      <c r="E497" s="207" t="s">
        <v>903</v>
      </c>
      <c r="F497" s="208" t="s">
        <v>904</v>
      </c>
      <c r="G497" s="209" t="s">
        <v>134</v>
      </c>
      <c r="H497" s="210">
        <v>88.650000000000006</v>
      </c>
      <c r="I497" s="211"/>
      <c r="J497" s="212">
        <f>ROUND(I497*H497,2)</f>
        <v>0</v>
      </c>
      <c r="K497" s="208" t="s">
        <v>135</v>
      </c>
      <c r="L497" s="46"/>
      <c r="M497" s="213" t="s">
        <v>19</v>
      </c>
      <c r="N497" s="214" t="s">
        <v>44</v>
      </c>
      <c r="O497" s="86"/>
      <c r="P497" s="215">
        <f>O497*H497</f>
        <v>0</v>
      </c>
      <c r="Q497" s="215">
        <v>0</v>
      </c>
      <c r="R497" s="215">
        <f>Q497*H497</f>
        <v>0</v>
      </c>
      <c r="S497" s="215">
        <v>0</v>
      </c>
      <c r="T497" s="216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7" t="s">
        <v>238</v>
      </c>
      <c r="AT497" s="217" t="s">
        <v>131</v>
      </c>
      <c r="AU497" s="217" t="s">
        <v>137</v>
      </c>
      <c r="AY497" s="19" t="s">
        <v>129</v>
      </c>
      <c r="BE497" s="218">
        <f>IF(N497="základní",J497,0)</f>
        <v>0</v>
      </c>
      <c r="BF497" s="218">
        <f>IF(N497="snížená",J497,0)</f>
        <v>0</v>
      </c>
      <c r="BG497" s="218">
        <f>IF(N497="zákl. přenesená",J497,0)</f>
        <v>0</v>
      </c>
      <c r="BH497" s="218">
        <f>IF(N497="sníž. přenesená",J497,0)</f>
        <v>0</v>
      </c>
      <c r="BI497" s="218">
        <f>IF(N497="nulová",J497,0)</f>
        <v>0</v>
      </c>
      <c r="BJ497" s="19" t="s">
        <v>137</v>
      </c>
      <c r="BK497" s="218">
        <f>ROUND(I497*H497,2)</f>
        <v>0</v>
      </c>
      <c r="BL497" s="19" t="s">
        <v>238</v>
      </c>
      <c r="BM497" s="217" t="s">
        <v>905</v>
      </c>
    </row>
    <row r="498" s="2" customFormat="1">
      <c r="A498" s="40"/>
      <c r="B498" s="41"/>
      <c r="C498" s="42"/>
      <c r="D498" s="219" t="s">
        <v>139</v>
      </c>
      <c r="E498" s="42"/>
      <c r="F498" s="220" t="s">
        <v>906</v>
      </c>
      <c r="G498" s="42"/>
      <c r="H498" s="42"/>
      <c r="I498" s="221"/>
      <c r="J498" s="42"/>
      <c r="K498" s="42"/>
      <c r="L498" s="46"/>
      <c r="M498" s="222"/>
      <c r="N498" s="223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139</v>
      </c>
      <c r="AU498" s="19" t="s">
        <v>137</v>
      </c>
    </row>
    <row r="499" s="2" customFormat="1" ht="14.4" customHeight="1">
      <c r="A499" s="40"/>
      <c r="B499" s="41"/>
      <c r="C499" s="236" t="s">
        <v>907</v>
      </c>
      <c r="D499" s="236" t="s">
        <v>165</v>
      </c>
      <c r="E499" s="237" t="s">
        <v>893</v>
      </c>
      <c r="F499" s="238" t="s">
        <v>894</v>
      </c>
      <c r="G499" s="239" t="s">
        <v>145</v>
      </c>
      <c r="H499" s="240">
        <v>4.4329999999999998</v>
      </c>
      <c r="I499" s="241"/>
      <c r="J499" s="242">
        <f>ROUND(I499*H499,2)</f>
        <v>0</v>
      </c>
      <c r="K499" s="238" t="s">
        <v>135</v>
      </c>
      <c r="L499" s="243"/>
      <c r="M499" s="244" t="s">
        <v>19</v>
      </c>
      <c r="N499" s="245" t="s">
        <v>44</v>
      </c>
      <c r="O499" s="86"/>
      <c r="P499" s="215">
        <f>O499*H499</f>
        <v>0</v>
      </c>
      <c r="Q499" s="215">
        <v>0.55000000000000004</v>
      </c>
      <c r="R499" s="215">
        <f>Q499*H499</f>
        <v>2.4381500000000003</v>
      </c>
      <c r="S499" s="215">
        <v>0</v>
      </c>
      <c r="T499" s="216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7" t="s">
        <v>344</v>
      </c>
      <c r="AT499" s="217" t="s">
        <v>165</v>
      </c>
      <c r="AU499" s="217" t="s">
        <v>137</v>
      </c>
      <c r="AY499" s="19" t="s">
        <v>129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9" t="s">
        <v>137</v>
      </c>
      <c r="BK499" s="218">
        <f>ROUND(I499*H499,2)</f>
        <v>0</v>
      </c>
      <c r="BL499" s="19" t="s">
        <v>238</v>
      </c>
      <c r="BM499" s="217" t="s">
        <v>908</v>
      </c>
    </row>
    <row r="500" s="13" customFormat="1">
      <c r="A500" s="13"/>
      <c r="B500" s="224"/>
      <c r="C500" s="225"/>
      <c r="D500" s="226" t="s">
        <v>141</v>
      </c>
      <c r="E500" s="227" t="s">
        <v>19</v>
      </c>
      <c r="F500" s="228" t="s">
        <v>909</v>
      </c>
      <c r="G500" s="225"/>
      <c r="H500" s="229">
        <v>4.4329999999999998</v>
      </c>
      <c r="I500" s="230"/>
      <c r="J500" s="225"/>
      <c r="K500" s="225"/>
      <c r="L500" s="231"/>
      <c r="M500" s="232"/>
      <c r="N500" s="233"/>
      <c r="O500" s="233"/>
      <c r="P500" s="233"/>
      <c r="Q500" s="233"/>
      <c r="R500" s="233"/>
      <c r="S500" s="233"/>
      <c r="T500" s="23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5" t="s">
        <v>141</v>
      </c>
      <c r="AU500" s="235" t="s">
        <v>137</v>
      </c>
      <c r="AV500" s="13" t="s">
        <v>137</v>
      </c>
      <c r="AW500" s="13" t="s">
        <v>33</v>
      </c>
      <c r="AX500" s="13" t="s">
        <v>80</v>
      </c>
      <c r="AY500" s="235" t="s">
        <v>129</v>
      </c>
    </row>
    <row r="501" s="2" customFormat="1" ht="22.2" customHeight="1">
      <c r="A501" s="40"/>
      <c r="B501" s="41"/>
      <c r="C501" s="206" t="s">
        <v>910</v>
      </c>
      <c r="D501" s="206" t="s">
        <v>131</v>
      </c>
      <c r="E501" s="207" t="s">
        <v>911</v>
      </c>
      <c r="F501" s="208" t="s">
        <v>912</v>
      </c>
      <c r="G501" s="209" t="s">
        <v>134</v>
      </c>
      <c r="H501" s="210">
        <v>88.650000000000006</v>
      </c>
      <c r="I501" s="211"/>
      <c r="J501" s="212">
        <f>ROUND(I501*H501,2)</f>
        <v>0</v>
      </c>
      <c r="K501" s="208" t="s">
        <v>135</v>
      </c>
      <c r="L501" s="46"/>
      <c r="M501" s="213" t="s">
        <v>19</v>
      </c>
      <c r="N501" s="214" t="s">
        <v>44</v>
      </c>
      <c r="O501" s="86"/>
      <c r="P501" s="215">
        <f>O501*H501</f>
        <v>0</v>
      </c>
      <c r="Q501" s="215">
        <v>0</v>
      </c>
      <c r="R501" s="215">
        <f>Q501*H501</f>
        <v>0</v>
      </c>
      <c r="S501" s="215">
        <v>0.014999999999999999</v>
      </c>
      <c r="T501" s="216">
        <f>S501*H501</f>
        <v>1.32975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17" t="s">
        <v>238</v>
      </c>
      <c r="AT501" s="217" t="s">
        <v>131</v>
      </c>
      <c r="AU501" s="217" t="s">
        <v>137</v>
      </c>
      <c r="AY501" s="19" t="s">
        <v>129</v>
      </c>
      <c r="BE501" s="218">
        <f>IF(N501="základní",J501,0)</f>
        <v>0</v>
      </c>
      <c r="BF501" s="218">
        <f>IF(N501="snížená",J501,0)</f>
        <v>0</v>
      </c>
      <c r="BG501" s="218">
        <f>IF(N501="zákl. přenesená",J501,0)</f>
        <v>0</v>
      </c>
      <c r="BH501" s="218">
        <f>IF(N501="sníž. přenesená",J501,0)</f>
        <v>0</v>
      </c>
      <c r="BI501" s="218">
        <f>IF(N501="nulová",J501,0)</f>
        <v>0</v>
      </c>
      <c r="BJ501" s="19" t="s">
        <v>137</v>
      </c>
      <c r="BK501" s="218">
        <f>ROUND(I501*H501,2)</f>
        <v>0</v>
      </c>
      <c r="BL501" s="19" t="s">
        <v>238</v>
      </c>
      <c r="BM501" s="217" t="s">
        <v>913</v>
      </c>
    </row>
    <row r="502" s="2" customFormat="1">
      <c r="A502" s="40"/>
      <c r="B502" s="41"/>
      <c r="C502" s="42"/>
      <c r="D502" s="219" t="s">
        <v>139</v>
      </c>
      <c r="E502" s="42"/>
      <c r="F502" s="220" t="s">
        <v>914</v>
      </c>
      <c r="G502" s="42"/>
      <c r="H502" s="42"/>
      <c r="I502" s="221"/>
      <c r="J502" s="42"/>
      <c r="K502" s="42"/>
      <c r="L502" s="46"/>
      <c r="M502" s="222"/>
      <c r="N502" s="223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139</v>
      </c>
      <c r="AU502" s="19" t="s">
        <v>137</v>
      </c>
    </row>
    <row r="503" s="2" customFormat="1">
      <c r="A503" s="40"/>
      <c r="B503" s="41"/>
      <c r="C503" s="42"/>
      <c r="D503" s="226" t="s">
        <v>212</v>
      </c>
      <c r="E503" s="42"/>
      <c r="F503" s="267" t="s">
        <v>915</v>
      </c>
      <c r="G503" s="42"/>
      <c r="H503" s="42"/>
      <c r="I503" s="221"/>
      <c r="J503" s="42"/>
      <c r="K503" s="42"/>
      <c r="L503" s="46"/>
      <c r="M503" s="222"/>
      <c r="N503" s="223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212</v>
      </c>
      <c r="AU503" s="19" t="s">
        <v>137</v>
      </c>
    </row>
    <row r="504" s="13" customFormat="1">
      <c r="A504" s="13"/>
      <c r="B504" s="224"/>
      <c r="C504" s="225"/>
      <c r="D504" s="226" t="s">
        <v>141</v>
      </c>
      <c r="E504" s="227" t="s">
        <v>19</v>
      </c>
      <c r="F504" s="228" t="s">
        <v>916</v>
      </c>
      <c r="G504" s="225"/>
      <c r="H504" s="229">
        <v>88.650000000000006</v>
      </c>
      <c r="I504" s="230"/>
      <c r="J504" s="225"/>
      <c r="K504" s="225"/>
      <c r="L504" s="231"/>
      <c r="M504" s="232"/>
      <c r="N504" s="233"/>
      <c r="O504" s="233"/>
      <c r="P504" s="233"/>
      <c r="Q504" s="233"/>
      <c r="R504" s="233"/>
      <c r="S504" s="233"/>
      <c r="T504" s="234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5" t="s">
        <v>141</v>
      </c>
      <c r="AU504" s="235" t="s">
        <v>137</v>
      </c>
      <c r="AV504" s="13" t="s">
        <v>137</v>
      </c>
      <c r="AW504" s="13" t="s">
        <v>33</v>
      </c>
      <c r="AX504" s="13" t="s">
        <v>80</v>
      </c>
      <c r="AY504" s="235" t="s">
        <v>129</v>
      </c>
    </row>
    <row r="505" s="2" customFormat="1" ht="19.8" customHeight="1">
      <c r="A505" s="40"/>
      <c r="B505" s="41"/>
      <c r="C505" s="206" t="s">
        <v>917</v>
      </c>
      <c r="D505" s="206" t="s">
        <v>131</v>
      </c>
      <c r="E505" s="207" t="s">
        <v>918</v>
      </c>
      <c r="F505" s="208" t="s">
        <v>919</v>
      </c>
      <c r="G505" s="209" t="s">
        <v>145</v>
      </c>
      <c r="H505" s="210">
        <v>2.6600000000000001</v>
      </c>
      <c r="I505" s="211"/>
      <c r="J505" s="212">
        <f>ROUND(I505*H505,2)</f>
        <v>0</v>
      </c>
      <c r="K505" s="208" t="s">
        <v>135</v>
      </c>
      <c r="L505" s="46"/>
      <c r="M505" s="213" t="s">
        <v>19</v>
      </c>
      <c r="N505" s="214" t="s">
        <v>44</v>
      </c>
      <c r="O505" s="86"/>
      <c r="P505" s="215">
        <f>O505*H505</f>
        <v>0</v>
      </c>
      <c r="Q505" s="215">
        <v>0.022839999999999999</v>
      </c>
      <c r="R505" s="215">
        <f>Q505*H505</f>
        <v>0.0607544</v>
      </c>
      <c r="S505" s="215">
        <v>0</v>
      </c>
      <c r="T505" s="216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7" t="s">
        <v>238</v>
      </c>
      <c r="AT505" s="217" t="s">
        <v>131</v>
      </c>
      <c r="AU505" s="217" t="s">
        <v>137</v>
      </c>
      <c r="AY505" s="19" t="s">
        <v>129</v>
      </c>
      <c r="BE505" s="218">
        <f>IF(N505="základní",J505,0)</f>
        <v>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9" t="s">
        <v>137</v>
      </c>
      <c r="BK505" s="218">
        <f>ROUND(I505*H505,2)</f>
        <v>0</v>
      </c>
      <c r="BL505" s="19" t="s">
        <v>238</v>
      </c>
      <c r="BM505" s="217" t="s">
        <v>920</v>
      </c>
    </row>
    <row r="506" s="2" customFormat="1">
      <c r="A506" s="40"/>
      <c r="B506" s="41"/>
      <c r="C506" s="42"/>
      <c r="D506" s="219" t="s">
        <v>139</v>
      </c>
      <c r="E506" s="42"/>
      <c r="F506" s="220" t="s">
        <v>921</v>
      </c>
      <c r="G506" s="42"/>
      <c r="H506" s="42"/>
      <c r="I506" s="221"/>
      <c r="J506" s="42"/>
      <c r="K506" s="42"/>
      <c r="L506" s="46"/>
      <c r="M506" s="222"/>
      <c r="N506" s="223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139</v>
      </c>
      <c r="AU506" s="19" t="s">
        <v>137</v>
      </c>
    </row>
    <row r="507" s="2" customFormat="1" ht="22.2" customHeight="1">
      <c r="A507" s="40"/>
      <c r="B507" s="41"/>
      <c r="C507" s="206" t="s">
        <v>922</v>
      </c>
      <c r="D507" s="206" t="s">
        <v>131</v>
      </c>
      <c r="E507" s="207" t="s">
        <v>923</v>
      </c>
      <c r="F507" s="208" t="s">
        <v>924</v>
      </c>
      <c r="G507" s="209" t="s">
        <v>134</v>
      </c>
      <c r="H507" s="210">
        <v>48.799999999999997</v>
      </c>
      <c r="I507" s="211"/>
      <c r="J507" s="212">
        <f>ROUND(I507*H507,2)</f>
        <v>0</v>
      </c>
      <c r="K507" s="208" t="s">
        <v>135</v>
      </c>
      <c r="L507" s="46"/>
      <c r="M507" s="213" t="s">
        <v>19</v>
      </c>
      <c r="N507" s="214" t="s">
        <v>44</v>
      </c>
      <c r="O507" s="86"/>
      <c r="P507" s="215">
        <f>O507*H507</f>
        <v>0</v>
      </c>
      <c r="Q507" s="215">
        <v>0.01388</v>
      </c>
      <c r="R507" s="215">
        <f>Q507*H507</f>
        <v>0.67734399999999995</v>
      </c>
      <c r="S507" s="215">
        <v>0</v>
      </c>
      <c r="T507" s="216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17" t="s">
        <v>238</v>
      </c>
      <c r="AT507" s="217" t="s">
        <v>131</v>
      </c>
      <c r="AU507" s="217" t="s">
        <v>137</v>
      </c>
      <c r="AY507" s="19" t="s">
        <v>129</v>
      </c>
      <c r="BE507" s="218">
        <f>IF(N507="základní",J507,0)</f>
        <v>0</v>
      </c>
      <c r="BF507" s="218">
        <f>IF(N507="snížená",J507,0)</f>
        <v>0</v>
      </c>
      <c r="BG507" s="218">
        <f>IF(N507="zákl. přenesená",J507,0)</f>
        <v>0</v>
      </c>
      <c r="BH507" s="218">
        <f>IF(N507="sníž. přenesená",J507,0)</f>
        <v>0</v>
      </c>
      <c r="BI507" s="218">
        <f>IF(N507="nulová",J507,0)</f>
        <v>0</v>
      </c>
      <c r="BJ507" s="19" t="s">
        <v>137</v>
      </c>
      <c r="BK507" s="218">
        <f>ROUND(I507*H507,2)</f>
        <v>0</v>
      </c>
      <c r="BL507" s="19" t="s">
        <v>238</v>
      </c>
      <c r="BM507" s="217" t="s">
        <v>925</v>
      </c>
    </row>
    <row r="508" s="2" customFormat="1">
      <c r="A508" s="40"/>
      <c r="B508" s="41"/>
      <c r="C508" s="42"/>
      <c r="D508" s="219" t="s">
        <v>139</v>
      </c>
      <c r="E508" s="42"/>
      <c r="F508" s="220" t="s">
        <v>926</v>
      </c>
      <c r="G508" s="42"/>
      <c r="H508" s="42"/>
      <c r="I508" s="221"/>
      <c r="J508" s="42"/>
      <c r="K508" s="42"/>
      <c r="L508" s="46"/>
      <c r="M508" s="222"/>
      <c r="N508" s="223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139</v>
      </c>
      <c r="AU508" s="19" t="s">
        <v>137</v>
      </c>
    </row>
    <row r="509" s="2" customFormat="1">
      <c r="A509" s="40"/>
      <c r="B509" s="41"/>
      <c r="C509" s="42"/>
      <c r="D509" s="226" t="s">
        <v>212</v>
      </c>
      <c r="E509" s="42"/>
      <c r="F509" s="267" t="s">
        <v>927</v>
      </c>
      <c r="G509" s="42"/>
      <c r="H509" s="42"/>
      <c r="I509" s="221"/>
      <c r="J509" s="42"/>
      <c r="K509" s="42"/>
      <c r="L509" s="46"/>
      <c r="M509" s="222"/>
      <c r="N509" s="223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212</v>
      </c>
      <c r="AU509" s="19" t="s">
        <v>137</v>
      </c>
    </row>
    <row r="510" s="2" customFormat="1" ht="22.2" customHeight="1">
      <c r="A510" s="40"/>
      <c r="B510" s="41"/>
      <c r="C510" s="206" t="s">
        <v>928</v>
      </c>
      <c r="D510" s="206" t="s">
        <v>131</v>
      </c>
      <c r="E510" s="207" t="s">
        <v>929</v>
      </c>
      <c r="F510" s="208" t="s">
        <v>930</v>
      </c>
      <c r="G510" s="209" t="s">
        <v>670</v>
      </c>
      <c r="H510" s="210">
        <v>3.2999999999999998</v>
      </c>
      <c r="I510" s="211"/>
      <c r="J510" s="212">
        <f>ROUND(I510*H510,2)</f>
        <v>0</v>
      </c>
      <c r="K510" s="208" t="s">
        <v>135</v>
      </c>
      <c r="L510" s="46"/>
      <c r="M510" s="213" t="s">
        <v>19</v>
      </c>
      <c r="N510" s="214" t="s">
        <v>44</v>
      </c>
      <c r="O510" s="86"/>
      <c r="P510" s="215">
        <f>O510*H510</f>
        <v>0</v>
      </c>
      <c r="Q510" s="215">
        <v>0</v>
      </c>
      <c r="R510" s="215">
        <f>Q510*H510</f>
        <v>0</v>
      </c>
      <c r="S510" s="215">
        <v>0</v>
      </c>
      <c r="T510" s="216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17" t="s">
        <v>238</v>
      </c>
      <c r="AT510" s="217" t="s">
        <v>131</v>
      </c>
      <c r="AU510" s="217" t="s">
        <v>137</v>
      </c>
      <c r="AY510" s="19" t="s">
        <v>129</v>
      </c>
      <c r="BE510" s="218">
        <f>IF(N510="základní",J510,0)</f>
        <v>0</v>
      </c>
      <c r="BF510" s="218">
        <f>IF(N510="snížená",J510,0)</f>
        <v>0</v>
      </c>
      <c r="BG510" s="218">
        <f>IF(N510="zákl. přenesená",J510,0)</f>
        <v>0</v>
      </c>
      <c r="BH510" s="218">
        <f>IF(N510="sníž. přenesená",J510,0)</f>
        <v>0</v>
      </c>
      <c r="BI510" s="218">
        <f>IF(N510="nulová",J510,0)</f>
        <v>0</v>
      </c>
      <c r="BJ510" s="19" t="s">
        <v>137</v>
      </c>
      <c r="BK510" s="218">
        <f>ROUND(I510*H510,2)</f>
        <v>0</v>
      </c>
      <c r="BL510" s="19" t="s">
        <v>238</v>
      </c>
      <c r="BM510" s="217" t="s">
        <v>931</v>
      </c>
    </row>
    <row r="511" s="2" customFormat="1">
      <c r="A511" s="40"/>
      <c r="B511" s="41"/>
      <c r="C511" s="42"/>
      <c r="D511" s="219" t="s">
        <v>139</v>
      </c>
      <c r="E511" s="42"/>
      <c r="F511" s="220" t="s">
        <v>932</v>
      </c>
      <c r="G511" s="42"/>
      <c r="H511" s="42"/>
      <c r="I511" s="221"/>
      <c r="J511" s="42"/>
      <c r="K511" s="42"/>
      <c r="L511" s="46"/>
      <c r="M511" s="222"/>
      <c r="N511" s="223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139</v>
      </c>
      <c r="AU511" s="19" t="s">
        <v>137</v>
      </c>
    </row>
    <row r="512" s="12" customFormat="1" ht="22.8" customHeight="1">
      <c r="A512" s="12"/>
      <c r="B512" s="190"/>
      <c r="C512" s="191"/>
      <c r="D512" s="192" t="s">
        <v>71</v>
      </c>
      <c r="E512" s="204" t="s">
        <v>933</v>
      </c>
      <c r="F512" s="204" t="s">
        <v>934</v>
      </c>
      <c r="G512" s="191"/>
      <c r="H512" s="191"/>
      <c r="I512" s="194"/>
      <c r="J512" s="205">
        <f>BK512</f>
        <v>0</v>
      </c>
      <c r="K512" s="191"/>
      <c r="L512" s="196"/>
      <c r="M512" s="197"/>
      <c r="N512" s="198"/>
      <c r="O512" s="198"/>
      <c r="P512" s="199">
        <f>SUM(P513:P571)</f>
        <v>0</v>
      </c>
      <c r="Q512" s="198"/>
      <c r="R512" s="199">
        <f>SUM(R513:R571)</f>
        <v>6.6266180000000006</v>
      </c>
      <c r="S512" s="198"/>
      <c r="T512" s="200">
        <f>SUM(T513:T571)</f>
        <v>3.6343019999999999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201" t="s">
        <v>137</v>
      </c>
      <c r="AT512" s="202" t="s">
        <v>71</v>
      </c>
      <c r="AU512" s="202" t="s">
        <v>80</v>
      </c>
      <c r="AY512" s="201" t="s">
        <v>129</v>
      </c>
      <c r="BK512" s="203">
        <f>SUM(BK513:BK571)</f>
        <v>0</v>
      </c>
    </row>
    <row r="513" s="2" customFormat="1" ht="14.4" customHeight="1">
      <c r="A513" s="40"/>
      <c r="B513" s="41"/>
      <c r="C513" s="206" t="s">
        <v>935</v>
      </c>
      <c r="D513" s="206" t="s">
        <v>131</v>
      </c>
      <c r="E513" s="207" t="s">
        <v>936</v>
      </c>
      <c r="F513" s="208" t="s">
        <v>937</v>
      </c>
      <c r="G513" s="209" t="s">
        <v>134</v>
      </c>
      <c r="H513" s="210">
        <v>742.10000000000002</v>
      </c>
      <c r="I513" s="211"/>
      <c r="J513" s="212">
        <f>ROUND(I513*H513,2)</f>
        <v>0</v>
      </c>
      <c r="K513" s="208" t="s">
        <v>135</v>
      </c>
      <c r="L513" s="46"/>
      <c r="M513" s="213" t="s">
        <v>19</v>
      </c>
      <c r="N513" s="214" t="s">
        <v>44</v>
      </c>
      <c r="O513" s="86"/>
      <c r="P513" s="215">
        <f>O513*H513</f>
        <v>0</v>
      </c>
      <c r="Q513" s="215">
        <v>0</v>
      </c>
      <c r="R513" s="215">
        <f>Q513*H513</f>
        <v>0</v>
      </c>
      <c r="S513" s="215">
        <v>0.0031199999999999999</v>
      </c>
      <c r="T513" s="216">
        <f>S513*H513</f>
        <v>2.3153519999999999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17" t="s">
        <v>238</v>
      </c>
      <c r="AT513" s="217" t="s">
        <v>131</v>
      </c>
      <c r="AU513" s="217" t="s">
        <v>137</v>
      </c>
      <c r="AY513" s="19" t="s">
        <v>129</v>
      </c>
      <c r="BE513" s="218">
        <f>IF(N513="základní",J513,0)</f>
        <v>0</v>
      </c>
      <c r="BF513" s="218">
        <f>IF(N513="snížená",J513,0)</f>
        <v>0</v>
      </c>
      <c r="BG513" s="218">
        <f>IF(N513="zákl. přenesená",J513,0)</f>
        <v>0</v>
      </c>
      <c r="BH513" s="218">
        <f>IF(N513="sníž. přenesená",J513,0)</f>
        <v>0</v>
      </c>
      <c r="BI513" s="218">
        <f>IF(N513="nulová",J513,0)</f>
        <v>0</v>
      </c>
      <c r="BJ513" s="19" t="s">
        <v>137</v>
      </c>
      <c r="BK513" s="218">
        <f>ROUND(I513*H513,2)</f>
        <v>0</v>
      </c>
      <c r="BL513" s="19" t="s">
        <v>238</v>
      </c>
      <c r="BM513" s="217" t="s">
        <v>938</v>
      </c>
    </row>
    <row r="514" s="2" customFormat="1">
      <c r="A514" s="40"/>
      <c r="B514" s="41"/>
      <c r="C514" s="42"/>
      <c r="D514" s="219" t="s">
        <v>139</v>
      </c>
      <c r="E514" s="42"/>
      <c r="F514" s="220" t="s">
        <v>939</v>
      </c>
      <c r="G514" s="42"/>
      <c r="H514" s="42"/>
      <c r="I514" s="221"/>
      <c r="J514" s="42"/>
      <c r="K514" s="42"/>
      <c r="L514" s="46"/>
      <c r="M514" s="222"/>
      <c r="N514" s="223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139</v>
      </c>
      <c r="AU514" s="19" t="s">
        <v>137</v>
      </c>
    </row>
    <row r="515" s="13" customFormat="1">
      <c r="A515" s="13"/>
      <c r="B515" s="224"/>
      <c r="C515" s="225"/>
      <c r="D515" s="226" t="s">
        <v>141</v>
      </c>
      <c r="E515" s="227" t="s">
        <v>19</v>
      </c>
      <c r="F515" s="228" t="s">
        <v>940</v>
      </c>
      <c r="G515" s="225"/>
      <c r="H515" s="229">
        <v>550.22000000000003</v>
      </c>
      <c r="I515" s="230"/>
      <c r="J515" s="225"/>
      <c r="K515" s="225"/>
      <c r="L515" s="231"/>
      <c r="M515" s="232"/>
      <c r="N515" s="233"/>
      <c r="O515" s="233"/>
      <c r="P515" s="233"/>
      <c r="Q515" s="233"/>
      <c r="R515" s="233"/>
      <c r="S515" s="233"/>
      <c r="T515" s="234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5" t="s">
        <v>141</v>
      </c>
      <c r="AU515" s="235" t="s">
        <v>137</v>
      </c>
      <c r="AV515" s="13" t="s">
        <v>137</v>
      </c>
      <c r="AW515" s="13" t="s">
        <v>33</v>
      </c>
      <c r="AX515" s="13" t="s">
        <v>72</v>
      </c>
      <c r="AY515" s="235" t="s">
        <v>129</v>
      </c>
    </row>
    <row r="516" s="13" customFormat="1">
      <c r="A516" s="13"/>
      <c r="B516" s="224"/>
      <c r="C516" s="225"/>
      <c r="D516" s="226" t="s">
        <v>141</v>
      </c>
      <c r="E516" s="227" t="s">
        <v>19</v>
      </c>
      <c r="F516" s="228" t="s">
        <v>941</v>
      </c>
      <c r="G516" s="225"/>
      <c r="H516" s="229">
        <v>191.88</v>
      </c>
      <c r="I516" s="230"/>
      <c r="J516" s="225"/>
      <c r="K516" s="225"/>
      <c r="L516" s="231"/>
      <c r="M516" s="232"/>
      <c r="N516" s="233"/>
      <c r="O516" s="233"/>
      <c r="P516" s="233"/>
      <c r="Q516" s="233"/>
      <c r="R516" s="233"/>
      <c r="S516" s="233"/>
      <c r="T516" s="23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5" t="s">
        <v>141</v>
      </c>
      <c r="AU516" s="235" t="s">
        <v>137</v>
      </c>
      <c r="AV516" s="13" t="s">
        <v>137</v>
      </c>
      <c r="AW516" s="13" t="s">
        <v>33</v>
      </c>
      <c r="AX516" s="13" t="s">
        <v>72</v>
      </c>
      <c r="AY516" s="235" t="s">
        <v>129</v>
      </c>
    </row>
    <row r="517" s="15" customFormat="1">
      <c r="A517" s="15"/>
      <c r="B517" s="256"/>
      <c r="C517" s="257"/>
      <c r="D517" s="226" t="s">
        <v>141</v>
      </c>
      <c r="E517" s="258" t="s">
        <v>19</v>
      </c>
      <c r="F517" s="259" t="s">
        <v>181</v>
      </c>
      <c r="G517" s="257"/>
      <c r="H517" s="260">
        <v>742.10000000000002</v>
      </c>
      <c r="I517" s="261"/>
      <c r="J517" s="257"/>
      <c r="K517" s="257"/>
      <c r="L517" s="262"/>
      <c r="M517" s="263"/>
      <c r="N517" s="264"/>
      <c r="O517" s="264"/>
      <c r="P517" s="264"/>
      <c r="Q517" s="264"/>
      <c r="R517" s="264"/>
      <c r="S517" s="264"/>
      <c r="T517" s="265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66" t="s">
        <v>141</v>
      </c>
      <c r="AU517" s="266" t="s">
        <v>137</v>
      </c>
      <c r="AV517" s="15" t="s">
        <v>136</v>
      </c>
      <c r="AW517" s="15" t="s">
        <v>33</v>
      </c>
      <c r="AX517" s="15" t="s">
        <v>80</v>
      </c>
      <c r="AY517" s="266" t="s">
        <v>129</v>
      </c>
    </row>
    <row r="518" s="2" customFormat="1" ht="14.4" customHeight="1">
      <c r="A518" s="40"/>
      <c r="B518" s="41"/>
      <c r="C518" s="206" t="s">
        <v>942</v>
      </c>
      <c r="D518" s="206" t="s">
        <v>131</v>
      </c>
      <c r="E518" s="207" t="s">
        <v>943</v>
      </c>
      <c r="F518" s="208" t="s">
        <v>944</v>
      </c>
      <c r="G518" s="209" t="s">
        <v>208</v>
      </c>
      <c r="H518" s="210">
        <v>28</v>
      </c>
      <c r="I518" s="211"/>
      <c r="J518" s="212">
        <f>ROUND(I518*H518,2)</f>
        <v>0</v>
      </c>
      <c r="K518" s="208" t="s">
        <v>135</v>
      </c>
      <c r="L518" s="46"/>
      <c r="M518" s="213" t="s">
        <v>19</v>
      </c>
      <c r="N518" s="214" t="s">
        <v>44</v>
      </c>
      <c r="O518" s="86"/>
      <c r="P518" s="215">
        <f>O518*H518</f>
        <v>0</v>
      </c>
      <c r="Q518" s="215">
        <v>0</v>
      </c>
      <c r="R518" s="215">
        <f>Q518*H518</f>
        <v>0</v>
      </c>
      <c r="S518" s="215">
        <v>0.0018699999999999999</v>
      </c>
      <c r="T518" s="216">
        <f>S518*H518</f>
        <v>0.052359999999999997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7" t="s">
        <v>238</v>
      </c>
      <c r="AT518" s="217" t="s">
        <v>131</v>
      </c>
      <c r="AU518" s="217" t="s">
        <v>137</v>
      </c>
      <c r="AY518" s="19" t="s">
        <v>129</v>
      </c>
      <c r="BE518" s="218">
        <f>IF(N518="základní",J518,0)</f>
        <v>0</v>
      </c>
      <c r="BF518" s="218">
        <f>IF(N518="snížená",J518,0)</f>
        <v>0</v>
      </c>
      <c r="BG518" s="218">
        <f>IF(N518="zákl. přenesená",J518,0)</f>
        <v>0</v>
      </c>
      <c r="BH518" s="218">
        <f>IF(N518="sníž. přenesená",J518,0)</f>
        <v>0</v>
      </c>
      <c r="BI518" s="218">
        <f>IF(N518="nulová",J518,0)</f>
        <v>0</v>
      </c>
      <c r="BJ518" s="19" t="s">
        <v>137</v>
      </c>
      <c r="BK518" s="218">
        <f>ROUND(I518*H518,2)</f>
        <v>0</v>
      </c>
      <c r="BL518" s="19" t="s">
        <v>238</v>
      </c>
      <c r="BM518" s="217" t="s">
        <v>945</v>
      </c>
    </row>
    <row r="519" s="2" customFormat="1">
      <c r="A519" s="40"/>
      <c r="B519" s="41"/>
      <c r="C519" s="42"/>
      <c r="D519" s="219" t="s">
        <v>139</v>
      </c>
      <c r="E519" s="42"/>
      <c r="F519" s="220" t="s">
        <v>946</v>
      </c>
      <c r="G519" s="42"/>
      <c r="H519" s="42"/>
      <c r="I519" s="221"/>
      <c r="J519" s="42"/>
      <c r="K519" s="42"/>
      <c r="L519" s="46"/>
      <c r="M519" s="222"/>
      <c r="N519" s="223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139</v>
      </c>
      <c r="AU519" s="19" t="s">
        <v>137</v>
      </c>
    </row>
    <row r="520" s="2" customFormat="1" ht="19.8" customHeight="1">
      <c r="A520" s="40"/>
      <c r="B520" s="41"/>
      <c r="C520" s="206" t="s">
        <v>947</v>
      </c>
      <c r="D520" s="206" t="s">
        <v>131</v>
      </c>
      <c r="E520" s="207" t="s">
        <v>948</v>
      </c>
      <c r="F520" s="208" t="s">
        <v>949</v>
      </c>
      <c r="G520" s="209" t="s">
        <v>208</v>
      </c>
      <c r="H520" s="210">
        <v>34</v>
      </c>
      <c r="I520" s="211"/>
      <c r="J520" s="212">
        <f>ROUND(I520*H520,2)</f>
        <v>0</v>
      </c>
      <c r="K520" s="208" t="s">
        <v>209</v>
      </c>
      <c r="L520" s="46"/>
      <c r="M520" s="213" t="s">
        <v>19</v>
      </c>
      <c r="N520" s="214" t="s">
        <v>44</v>
      </c>
      <c r="O520" s="86"/>
      <c r="P520" s="215">
        <f>O520*H520</f>
        <v>0</v>
      </c>
      <c r="Q520" s="215">
        <v>0</v>
      </c>
      <c r="R520" s="215">
        <f>Q520*H520</f>
        <v>0</v>
      </c>
      <c r="S520" s="215">
        <v>0.0033800000000000002</v>
      </c>
      <c r="T520" s="216">
        <f>S520*H520</f>
        <v>0.11492000000000001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17" t="s">
        <v>238</v>
      </c>
      <c r="AT520" s="217" t="s">
        <v>131</v>
      </c>
      <c r="AU520" s="217" t="s">
        <v>137</v>
      </c>
      <c r="AY520" s="19" t="s">
        <v>129</v>
      </c>
      <c r="BE520" s="218">
        <f>IF(N520="základní",J520,0)</f>
        <v>0</v>
      </c>
      <c r="BF520" s="218">
        <f>IF(N520="snížená",J520,0)</f>
        <v>0</v>
      </c>
      <c r="BG520" s="218">
        <f>IF(N520="zákl. přenesená",J520,0)</f>
        <v>0</v>
      </c>
      <c r="BH520" s="218">
        <f>IF(N520="sníž. přenesená",J520,0)</f>
        <v>0</v>
      </c>
      <c r="BI520" s="218">
        <f>IF(N520="nulová",J520,0)</f>
        <v>0</v>
      </c>
      <c r="BJ520" s="19" t="s">
        <v>137</v>
      </c>
      <c r="BK520" s="218">
        <f>ROUND(I520*H520,2)</f>
        <v>0</v>
      </c>
      <c r="BL520" s="19" t="s">
        <v>238</v>
      </c>
      <c r="BM520" s="217" t="s">
        <v>950</v>
      </c>
    </row>
    <row r="521" s="2" customFormat="1">
      <c r="A521" s="40"/>
      <c r="B521" s="41"/>
      <c r="C521" s="42"/>
      <c r="D521" s="219" t="s">
        <v>139</v>
      </c>
      <c r="E521" s="42"/>
      <c r="F521" s="220" t="s">
        <v>951</v>
      </c>
      <c r="G521" s="42"/>
      <c r="H521" s="42"/>
      <c r="I521" s="221"/>
      <c r="J521" s="42"/>
      <c r="K521" s="42"/>
      <c r="L521" s="46"/>
      <c r="M521" s="222"/>
      <c r="N521" s="223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139</v>
      </c>
      <c r="AU521" s="19" t="s">
        <v>137</v>
      </c>
    </row>
    <row r="522" s="13" customFormat="1">
      <c r="A522" s="13"/>
      <c r="B522" s="224"/>
      <c r="C522" s="225"/>
      <c r="D522" s="226" t="s">
        <v>141</v>
      </c>
      <c r="E522" s="227" t="s">
        <v>19</v>
      </c>
      <c r="F522" s="228" t="s">
        <v>952</v>
      </c>
      <c r="G522" s="225"/>
      <c r="H522" s="229">
        <v>34</v>
      </c>
      <c r="I522" s="230"/>
      <c r="J522" s="225"/>
      <c r="K522" s="225"/>
      <c r="L522" s="231"/>
      <c r="M522" s="232"/>
      <c r="N522" s="233"/>
      <c r="O522" s="233"/>
      <c r="P522" s="233"/>
      <c r="Q522" s="233"/>
      <c r="R522" s="233"/>
      <c r="S522" s="233"/>
      <c r="T522" s="23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5" t="s">
        <v>141</v>
      </c>
      <c r="AU522" s="235" t="s">
        <v>137</v>
      </c>
      <c r="AV522" s="13" t="s">
        <v>137</v>
      </c>
      <c r="AW522" s="13" t="s">
        <v>33</v>
      </c>
      <c r="AX522" s="13" t="s">
        <v>80</v>
      </c>
      <c r="AY522" s="235" t="s">
        <v>129</v>
      </c>
    </row>
    <row r="523" s="2" customFormat="1" ht="14.4" customHeight="1">
      <c r="A523" s="40"/>
      <c r="B523" s="41"/>
      <c r="C523" s="206" t="s">
        <v>953</v>
      </c>
      <c r="D523" s="206" t="s">
        <v>131</v>
      </c>
      <c r="E523" s="207" t="s">
        <v>954</v>
      </c>
      <c r="F523" s="208" t="s">
        <v>955</v>
      </c>
      <c r="G523" s="209" t="s">
        <v>208</v>
      </c>
      <c r="H523" s="210">
        <v>102.40000000000001</v>
      </c>
      <c r="I523" s="211"/>
      <c r="J523" s="212">
        <f>ROUND(I523*H523,2)</f>
        <v>0</v>
      </c>
      <c r="K523" s="208" t="s">
        <v>135</v>
      </c>
      <c r="L523" s="46"/>
      <c r="M523" s="213" t="s">
        <v>19</v>
      </c>
      <c r="N523" s="214" t="s">
        <v>44</v>
      </c>
      <c r="O523" s="86"/>
      <c r="P523" s="215">
        <f>O523*H523</f>
        <v>0</v>
      </c>
      <c r="Q523" s="215">
        <v>0</v>
      </c>
      <c r="R523" s="215">
        <f>Q523*H523</f>
        <v>0</v>
      </c>
      <c r="S523" s="215">
        <v>0.0017700000000000001</v>
      </c>
      <c r="T523" s="216">
        <f>S523*H523</f>
        <v>0.18124800000000002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17" t="s">
        <v>238</v>
      </c>
      <c r="AT523" s="217" t="s">
        <v>131</v>
      </c>
      <c r="AU523" s="217" t="s">
        <v>137</v>
      </c>
      <c r="AY523" s="19" t="s">
        <v>129</v>
      </c>
      <c r="BE523" s="218">
        <f>IF(N523="základní",J523,0)</f>
        <v>0</v>
      </c>
      <c r="BF523" s="218">
        <f>IF(N523="snížená",J523,0)</f>
        <v>0</v>
      </c>
      <c r="BG523" s="218">
        <f>IF(N523="zákl. přenesená",J523,0)</f>
        <v>0</v>
      </c>
      <c r="BH523" s="218">
        <f>IF(N523="sníž. přenesená",J523,0)</f>
        <v>0</v>
      </c>
      <c r="BI523" s="218">
        <f>IF(N523="nulová",J523,0)</f>
        <v>0</v>
      </c>
      <c r="BJ523" s="19" t="s">
        <v>137</v>
      </c>
      <c r="BK523" s="218">
        <f>ROUND(I523*H523,2)</f>
        <v>0</v>
      </c>
      <c r="BL523" s="19" t="s">
        <v>238</v>
      </c>
      <c r="BM523" s="217" t="s">
        <v>956</v>
      </c>
    </row>
    <row r="524" s="2" customFormat="1">
      <c r="A524" s="40"/>
      <c r="B524" s="41"/>
      <c r="C524" s="42"/>
      <c r="D524" s="219" t="s">
        <v>139</v>
      </c>
      <c r="E524" s="42"/>
      <c r="F524" s="220" t="s">
        <v>957</v>
      </c>
      <c r="G524" s="42"/>
      <c r="H524" s="42"/>
      <c r="I524" s="221"/>
      <c r="J524" s="42"/>
      <c r="K524" s="42"/>
      <c r="L524" s="46"/>
      <c r="M524" s="222"/>
      <c r="N524" s="223"/>
      <c r="O524" s="86"/>
      <c r="P524" s="86"/>
      <c r="Q524" s="86"/>
      <c r="R524" s="86"/>
      <c r="S524" s="86"/>
      <c r="T524" s="87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9" t="s">
        <v>139</v>
      </c>
      <c r="AU524" s="19" t="s">
        <v>137</v>
      </c>
    </row>
    <row r="525" s="13" customFormat="1">
      <c r="A525" s="13"/>
      <c r="B525" s="224"/>
      <c r="C525" s="225"/>
      <c r="D525" s="226" t="s">
        <v>141</v>
      </c>
      <c r="E525" s="227" t="s">
        <v>19</v>
      </c>
      <c r="F525" s="228" t="s">
        <v>958</v>
      </c>
      <c r="G525" s="225"/>
      <c r="H525" s="229">
        <v>102.40000000000001</v>
      </c>
      <c r="I525" s="230"/>
      <c r="J525" s="225"/>
      <c r="K525" s="225"/>
      <c r="L525" s="231"/>
      <c r="M525" s="232"/>
      <c r="N525" s="233"/>
      <c r="O525" s="233"/>
      <c r="P525" s="233"/>
      <c r="Q525" s="233"/>
      <c r="R525" s="233"/>
      <c r="S525" s="233"/>
      <c r="T525" s="234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5" t="s">
        <v>141</v>
      </c>
      <c r="AU525" s="235" t="s">
        <v>137</v>
      </c>
      <c r="AV525" s="13" t="s">
        <v>137</v>
      </c>
      <c r="AW525" s="13" t="s">
        <v>33</v>
      </c>
      <c r="AX525" s="13" t="s">
        <v>80</v>
      </c>
      <c r="AY525" s="235" t="s">
        <v>129</v>
      </c>
    </row>
    <row r="526" s="2" customFormat="1" ht="14.4" customHeight="1">
      <c r="A526" s="40"/>
      <c r="B526" s="41"/>
      <c r="C526" s="206" t="s">
        <v>959</v>
      </c>
      <c r="D526" s="206" t="s">
        <v>131</v>
      </c>
      <c r="E526" s="207" t="s">
        <v>960</v>
      </c>
      <c r="F526" s="208" t="s">
        <v>961</v>
      </c>
      <c r="G526" s="209" t="s">
        <v>432</v>
      </c>
      <c r="H526" s="210">
        <v>14</v>
      </c>
      <c r="I526" s="211"/>
      <c r="J526" s="212">
        <f>ROUND(I526*H526,2)</f>
        <v>0</v>
      </c>
      <c r="K526" s="208" t="s">
        <v>135</v>
      </c>
      <c r="L526" s="46"/>
      <c r="M526" s="213" t="s">
        <v>19</v>
      </c>
      <c r="N526" s="214" t="s">
        <v>44</v>
      </c>
      <c r="O526" s="86"/>
      <c r="P526" s="215">
        <f>O526*H526</f>
        <v>0</v>
      </c>
      <c r="Q526" s="215">
        <v>0</v>
      </c>
      <c r="R526" s="215">
        <f>Q526*H526</f>
        <v>0</v>
      </c>
      <c r="S526" s="215">
        <v>0.014999999999999999</v>
      </c>
      <c r="T526" s="216">
        <f>S526*H526</f>
        <v>0.20999999999999999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7" t="s">
        <v>238</v>
      </c>
      <c r="AT526" s="217" t="s">
        <v>131</v>
      </c>
      <c r="AU526" s="217" t="s">
        <v>137</v>
      </c>
      <c r="AY526" s="19" t="s">
        <v>129</v>
      </c>
      <c r="BE526" s="218">
        <f>IF(N526="základní",J526,0)</f>
        <v>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9" t="s">
        <v>137</v>
      </c>
      <c r="BK526" s="218">
        <f>ROUND(I526*H526,2)</f>
        <v>0</v>
      </c>
      <c r="BL526" s="19" t="s">
        <v>238</v>
      </c>
      <c r="BM526" s="217" t="s">
        <v>962</v>
      </c>
    </row>
    <row r="527" s="2" customFormat="1">
      <c r="A527" s="40"/>
      <c r="B527" s="41"/>
      <c r="C527" s="42"/>
      <c r="D527" s="219" t="s">
        <v>139</v>
      </c>
      <c r="E527" s="42"/>
      <c r="F527" s="220" t="s">
        <v>963</v>
      </c>
      <c r="G527" s="42"/>
      <c r="H527" s="42"/>
      <c r="I527" s="221"/>
      <c r="J527" s="42"/>
      <c r="K527" s="42"/>
      <c r="L527" s="46"/>
      <c r="M527" s="222"/>
      <c r="N527" s="223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9" t="s">
        <v>139</v>
      </c>
      <c r="AU527" s="19" t="s">
        <v>137</v>
      </c>
    </row>
    <row r="528" s="2" customFormat="1" ht="14.4" customHeight="1">
      <c r="A528" s="40"/>
      <c r="B528" s="41"/>
      <c r="C528" s="206" t="s">
        <v>964</v>
      </c>
      <c r="D528" s="206" t="s">
        <v>131</v>
      </c>
      <c r="E528" s="207" t="s">
        <v>965</v>
      </c>
      <c r="F528" s="208" t="s">
        <v>966</v>
      </c>
      <c r="G528" s="209" t="s">
        <v>208</v>
      </c>
      <c r="H528" s="210">
        <v>15</v>
      </c>
      <c r="I528" s="211"/>
      <c r="J528" s="212">
        <f>ROUND(I528*H528,2)</f>
        <v>0</v>
      </c>
      <c r="K528" s="208" t="s">
        <v>135</v>
      </c>
      <c r="L528" s="46"/>
      <c r="M528" s="213" t="s">
        <v>19</v>
      </c>
      <c r="N528" s="214" t="s">
        <v>44</v>
      </c>
      <c r="O528" s="86"/>
      <c r="P528" s="215">
        <f>O528*H528</f>
        <v>0</v>
      </c>
      <c r="Q528" s="215">
        <v>0</v>
      </c>
      <c r="R528" s="215">
        <f>Q528*H528</f>
        <v>0</v>
      </c>
      <c r="S528" s="215">
        <v>0.00191</v>
      </c>
      <c r="T528" s="216">
        <f>S528*H528</f>
        <v>0.028650000000000002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17" t="s">
        <v>238</v>
      </c>
      <c r="AT528" s="217" t="s">
        <v>131</v>
      </c>
      <c r="AU528" s="217" t="s">
        <v>137</v>
      </c>
      <c r="AY528" s="19" t="s">
        <v>129</v>
      </c>
      <c r="BE528" s="218">
        <f>IF(N528="základní",J528,0)</f>
        <v>0</v>
      </c>
      <c r="BF528" s="218">
        <f>IF(N528="snížená",J528,0)</f>
        <v>0</v>
      </c>
      <c r="BG528" s="218">
        <f>IF(N528="zákl. přenesená",J528,0)</f>
        <v>0</v>
      </c>
      <c r="BH528" s="218">
        <f>IF(N528="sníž. přenesená",J528,0)</f>
        <v>0</v>
      </c>
      <c r="BI528" s="218">
        <f>IF(N528="nulová",J528,0)</f>
        <v>0</v>
      </c>
      <c r="BJ528" s="19" t="s">
        <v>137</v>
      </c>
      <c r="BK528" s="218">
        <f>ROUND(I528*H528,2)</f>
        <v>0</v>
      </c>
      <c r="BL528" s="19" t="s">
        <v>238</v>
      </c>
      <c r="BM528" s="217" t="s">
        <v>967</v>
      </c>
    </row>
    <row r="529" s="2" customFormat="1">
      <c r="A529" s="40"/>
      <c r="B529" s="41"/>
      <c r="C529" s="42"/>
      <c r="D529" s="219" t="s">
        <v>139</v>
      </c>
      <c r="E529" s="42"/>
      <c r="F529" s="220" t="s">
        <v>968</v>
      </c>
      <c r="G529" s="42"/>
      <c r="H529" s="42"/>
      <c r="I529" s="221"/>
      <c r="J529" s="42"/>
      <c r="K529" s="42"/>
      <c r="L529" s="46"/>
      <c r="M529" s="222"/>
      <c r="N529" s="223"/>
      <c r="O529" s="86"/>
      <c r="P529" s="86"/>
      <c r="Q529" s="86"/>
      <c r="R529" s="86"/>
      <c r="S529" s="86"/>
      <c r="T529" s="87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T529" s="19" t="s">
        <v>139</v>
      </c>
      <c r="AU529" s="19" t="s">
        <v>137</v>
      </c>
    </row>
    <row r="530" s="2" customFormat="1" ht="14.4" customHeight="1">
      <c r="A530" s="40"/>
      <c r="B530" s="41"/>
      <c r="C530" s="206" t="s">
        <v>969</v>
      </c>
      <c r="D530" s="206" t="s">
        <v>131</v>
      </c>
      <c r="E530" s="207" t="s">
        <v>970</v>
      </c>
      <c r="F530" s="208" t="s">
        <v>971</v>
      </c>
      <c r="G530" s="209" t="s">
        <v>208</v>
      </c>
      <c r="H530" s="210">
        <v>116.2</v>
      </c>
      <c r="I530" s="211"/>
      <c r="J530" s="212">
        <f>ROUND(I530*H530,2)</f>
        <v>0</v>
      </c>
      <c r="K530" s="208" t="s">
        <v>135</v>
      </c>
      <c r="L530" s="46"/>
      <c r="M530" s="213" t="s">
        <v>19</v>
      </c>
      <c r="N530" s="214" t="s">
        <v>44</v>
      </c>
      <c r="O530" s="86"/>
      <c r="P530" s="215">
        <f>O530*H530</f>
        <v>0</v>
      </c>
      <c r="Q530" s="215">
        <v>0</v>
      </c>
      <c r="R530" s="215">
        <f>Q530*H530</f>
        <v>0</v>
      </c>
      <c r="S530" s="215">
        <v>0.00167</v>
      </c>
      <c r="T530" s="216">
        <f>S530*H530</f>
        <v>0.194054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17" t="s">
        <v>238</v>
      </c>
      <c r="AT530" s="217" t="s">
        <v>131</v>
      </c>
      <c r="AU530" s="217" t="s">
        <v>137</v>
      </c>
      <c r="AY530" s="19" t="s">
        <v>129</v>
      </c>
      <c r="BE530" s="218">
        <f>IF(N530="základní",J530,0)</f>
        <v>0</v>
      </c>
      <c r="BF530" s="218">
        <f>IF(N530="snížená",J530,0)</f>
        <v>0</v>
      </c>
      <c r="BG530" s="218">
        <f>IF(N530="zákl. přenesená",J530,0)</f>
        <v>0</v>
      </c>
      <c r="BH530" s="218">
        <f>IF(N530="sníž. přenesená",J530,0)</f>
        <v>0</v>
      </c>
      <c r="BI530" s="218">
        <f>IF(N530="nulová",J530,0)</f>
        <v>0</v>
      </c>
      <c r="BJ530" s="19" t="s">
        <v>137</v>
      </c>
      <c r="BK530" s="218">
        <f>ROUND(I530*H530,2)</f>
        <v>0</v>
      </c>
      <c r="BL530" s="19" t="s">
        <v>238</v>
      </c>
      <c r="BM530" s="217" t="s">
        <v>972</v>
      </c>
    </row>
    <row r="531" s="2" customFormat="1">
      <c r="A531" s="40"/>
      <c r="B531" s="41"/>
      <c r="C531" s="42"/>
      <c r="D531" s="219" t="s">
        <v>139</v>
      </c>
      <c r="E531" s="42"/>
      <c r="F531" s="220" t="s">
        <v>973</v>
      </c>
      <c r="G531" s="42"/>
      <c r="H531" s="42"/>
      <c r="I531" s="221"/>
      <c r="J531" s="42"/>
      <c r="K531" s="42"/>
      <c r="L531" s="46"/>
      <c r="M531" s="222"/>
      <c r="N531" s="223"/>
      <c r="O531" s="86"/>
      <c r="P531" s="86"/>
      <c r="Q531" s="86"/>
      <c r="R531" s="86"/>
      <c r="S531" s="86"/>
      <c r="T531" s="87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T531" s="19" t="s">
        <v>139</v>
      </c>
      <c r="AU531" s="19" t="s">
        <v>137</v>
      </c>
    </row>
    <row r="532" s="13" customFormat="1">
      <c r="A532" s="13"/>
      <c r="B532" s="224"/>
      <c r="C532" s="225"/>
      <c r="D532" s="226" t="s">
        <v>141</v>
      </c>
      <c r="E532" s="227" t="s">
        <v>19</v>
      </c>
      <c r="F532" s="228" t="s">
        <v>974</v>
      </c>
      <c r="G532" s="225"/>
      <c r="H532" s="229">
        <v>116.2</v>
      </c>
      <c r="I532" s="230"/>
      <c r="J532" s="225"/>
      <c r="K532" s="225"/>
      <c r="L532" s="231"/>
      <c r="M532" s="232"/>
      <c r="N532" s="233"/>
      <c r="O532" s="233"/>
      <c r="P532" s="233"/>
      <c r="Q532" s="233"/>
      <c r="R532" s="233"/>
      <c r="S532" s="233"/>
      <c r="T532" s="23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5" t="s">
        <v>141</v>
      </c>
      <c r="AU532" s="235" t="s">
        <v>137</v>
      </c>
      <c r="AV532" s="13" t="s">
        <v>137</v>
      </c>
      <c r="AW532" s="13" t="s">
        <v>33</v>
      </c>
      <c r="AX532" s="13" t="s">
        <v>80</v>
      </c>
      <c r="AY532" s="235" t="s">
        <v>129</v>
      </c>
    </row>
    <row r="533" s="2" customFormat="1" ht="14.4" customHeight="1">
      <c r="A533" s="40"/>
      <c r="B533" s="41"/>
      <c r="C533" s="206" t="s">
        <v>975</v>
      </c>
      <c r="D533" s="206" t="s">
        <v>131</v>
      </c>
      <c r="E533" s="207" t="s">
        <v>976</v>
      </c>
      <c r="F533" s="208" t="s">
        <v>977</v>
      </c>
      <c r="G533" s="209" t="s">
        <v>208</v>
      </c>
      <c r="H533" s="210">
        <v>25</v>
      </c>
      <c r="I533" s="211"/>
      <c r="J533" s="212">
        <f>ROUND(I533*H533,2)</f>
        <v>0</v>
      </c>
      <c r="K533" s="208" t="s">
        <v>135</v>
      </c>
      <c r="L533" s="46"/>
      <c r="M533" s="213" t="s">
        <v>19</v>
      </c>
      <c r="N533" s="214" t="s">
        <v>44</v>
      </c>
      <c r="O533" s="86"/>
      <c r="P533" s="215">
        <f>O533*H533</f>
        <v>0</v>
      </c>
      <c r="Q533" s="215">
        <v>0</v>
      </c>
      <c r="R533" s="215">
        <f>Q533*H533</f>
        <v>0</v>
      </c>
      <c r="S533" s="215">
        <v>0.00175</v>
      </c>
      <c r="T533" s="216">
        <f>S533*H533</f>
        <v>0.043750000000000004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17" t="s">
        <v>238</v>
      </c>
      <c r="AT533" s="217" t="s">
        <v>131</v>
      </c>
      <c r="AU533" s="217" t="s">
        <v>137</v>
      </c>
      <c r="AY533" s="19" t="s">
        <v>129</v>
      </c>
      <c r="BE533" s="218">
        <f>IF(N533="základní",J533,0)</f>
        <v>0</v>
      </c>
      <c r="BF533" s="218">
        <f>IF(N533="snížená",J533,0)</f>
        <v>0</v>
      </c>
      <c r="BG533" s="218">
        <f>IF(N533="zákl. přenesená",J533,0)</f>
        <v>0</v>
      </c>
      <c r="BH533" s="218">
        <f>IF(N533="sníž. přenesená",J533,0)</f>
        <v>0</v>
      </c>
      <c r="BI533" s="218">
        <f>IF(N533="nulová",J533,0)</f>
        <v>0</v>
      </c>
      <c r="BJ533" s="19" t="s">
        <v>137</v>
      </c>
      <c r="BK533" s="218">
        <f>ROUND(I533*H533,2)</f>
        <v>0</v>
      </c>
      <c r="BL533" s="19" t="s">
        <v>238</v>
      </c>
      <c r="BM533" s="217" t="s">
        <v>978</v>
      </c>
    </row>
    <row r="534" s="2" customFormat="1">
      <c r="A534" s="40"/>
      <c r="B534" s="41"/>
      <c r="C534" s="42"/>
      <c r="D534" s="219" t="s">
        <v>139</v>
      </c>
      <c r="E534" s="42"/>
      <c r="F534" s="220" t="s">
        <v>979</v>
      </c>
      <c r="G534" s="42"/>
      <c r="H534" s="42"/>
      <c r="I534" s="221"/>
      <c r="J534" s="42"/>
      <c r="K534" s="42"/>
      <c r="L534" s="46"/>
      <c r="M534" s="222"/>
      <c r="N534" s="223"/>
      <c r="O534" s="86"/>
      <c r="P534" s="86"/>
      <c r="Q534" s="86"/>
      <c r="R534" s="86"/>
      <c r="S534" s="86"/>
      <c r="T534" s="87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139</v>
      </c>
      <c r="AU534" s="19" t="s">
        <v>137</v>
      </c>
    </row>
    <row r="535" s="2" customFormat="1">
      <c r="A535" s="40"/>
      <c r="B535" s="41"/>
      <c r="C535" s="42"/>
      <c r="D535" s="226" t="s">
        <v>212</v>
      </c>
      <c r="E535" s="42"/>
      <c r="F535" s="267" t="s">
        <v>980</v>
      </c>
      <c r="G535" s="42"/>
      <c r="H535" s="42"/>
      <c r="I535" s="221"/>
      <c r="J535" s="42"/>
      <c r="K535" s="42"/>
      <c r="L535" s="46"/>
      <c r="M535" s="222"/>
      <c r="N535" s="223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212</v>
      </c>
      <c r="AU535" s="19" t="s">
        <v>137</v>
      </c>
    </row>
    <row r="536" s="2" customFormat="1" ht="22.2" customHeight="1">
      <c r="A536" s="40"/>
      <c r="B536" s="41"/>
      <c r="C536" s="206" t="s">
        <v>981</v>
      </c>
      <c r="D536" s="206" t="s">
        <v>131</v>
      </c>
      <c r="E536" s="207" t="s">
        <v>982</v>
      </c>
      <c r="F536" s="208" t="s">
        <v>983</v>
      </c>
      <c r="G536" s="209" t="s">
        <v>432</v>
      </c>
      <c r="H536" s="210">
        <v>6</v>
      </c>
      <c r="I536" s="211"/>
      <c r="J536" s="212">
        <f>ROUND(I536*H536,2)</f>
        <v>0</v>
      </c>
      <c r="K536" s="208" t="s">
        <v>135</v>
      </c>
      <c r="L536" s="46"/>
      <c r="M536" s="213" t="s">
        <v>19</v>
      </c>
      <c r="N536" s="214" t="s">
        <v>44</v>
      </c>
      <c r="O536" s="86"/>
      <c r="P536" s="215">
        <f>O536*H536</f>
        <v>0</v>
      </c>
      <c r="Q536" s="215">
        <v>0</v>
      </c>
      <c r="R536" s="215">
        <f>Q536*H536</f>
        <v>0</v>
      </c>
      <c r="S536" s="215">
        <v>0.0018799999999999999</v>
      </c>
      <c r="T536" s="216">
        <f>S536*H536</f>
        <v>0.01128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17" t="s">
        <v>238</v>
      </c>
      <c r="AT536" s="217" t="s">
        <v>131</v>
      </c>
      <c r="AU536" s="217" t="s">
        <v>137</v>
      </c>
      <c r="AY536" s="19" t="s">
        <v>129</v>
      </c>
      <c r="BE536" s="218">
        <f>IF(N536="základní",J536,0)</f>
        <v>0</v>
      </c>
      <c r="BF536" s="218">
        <f>IF(N536="snížená",J536,0)</f>
        <v>0</v>
      </c>
      <c r="BG536" s="218">
        <f>IF(N536="zákl. přenesená",J536,0)</f>
        <v>0</v>
      </c>
      <c r="BH536" s="218">
        <f>IF(N536="sníž. přenesená",J536,0)</f>
        <v>0</v>
      </c>
      <c r="BI536" s="218">
        <f>IF(N536="nulová",J536,0)</f>
        <v>0</v>
      </c>
      <c r="BJ536" s="19" t="s">
        <v>137</v>
      </c>
      <c r="BK536" s="218">
        <f>ROUND(I536*H536,2)</f>
        <v>0</v>
      </c>
      <c r="BL536" s="19" t="s">
        <v>238</v>
      </c>
      <c r="BM536" s="217" t="s">
        <v>984</v>
      </c>
    </row>
    <row r="537" s="2" customFormat="1">
      <c r="A537" s="40"/>
      <c r="B537" s="41"/>
      <c r="C537" s="42"/>
      <c r="D537" s="219" t="s">
        <v>139</v>
      </c>
      <c r="E537" s="42"/>
      <c r="F537" s="220" t="s">
        <v>985</v>
      </c>
      <c r="G537" s="42"/>
      <c r="H537" s="42"/>
      <c r="I537" s="221"/>
      <c r="J537" s="42"/>
      <c r="K537" s="42"/>
      <c r="L537" s="46"/>
      <c r="M537" s="222"/>
      <c r="N537" s="223"/>
      <c r="O537" s="86"/>
      <c r="P537" s="86"/>
      <c r="Q537" s="86"/>
      <c r="R537" s="86"/>
      <c r="S537" s="86"/>
      <c r="T537" s="87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T537" s="19" t="s">
        <v>139</v>
      </c>
      <c r="AU537" s="19" t="s">
        <v>137</v>
      </c>
    </row>
    <row r="538" s="2" customFormat="1" ht="14.4" customHeight="1">
      <c r="A538" s="40"/>
      <c r="B538" s="41"/>
      <c r="C538" s="206" t="s">
        <v>986</v>
      </c>
      <c r="D538" s="206" t="s">
        <v>131</v>
      </c>
      <c r="E538" s="207" t="s">
        <v>987</v>
      </c>
      <c r="F538" s="208" t="s">
        <v>988</v>
      </c>
      <c r="G538" s="209" t="s">
        <v>208</v>
      </c>
      <c r="H538" s="210">
        <v>102</v>
      </c>
      <c r="I538" s="211"/>
      <c r="J538" s="212">
        <f>ROUND(I538*H538,2)</f>
        <v>0</v>
      </c>
      <c r="K538" s="208" t="s">
        <v>135</v>
      </c>
      <c r="L538" s="46"/>
      <c r="M538" s="213" t="s">
        <v>19</v>
      </c>
      <c r="N538" s="214" t="s">
        <v>44</v>
      </c>
      <c r="O538" s="86"/>
      <c r="P538" s="215">
        <f>O538*H538</f>
        <v>0</v>
      </c>
      <c r="Q538" s="215">
        <v>0</v>
      </c>
      <c r="R538" s="215">
        <f>Q538*H538</f>
        <v>0</v>
      </c>
      <c r="S538" s="215">
        <v>0.0025999999999999999</v>
      </c>
      <c r="T538" s="216">
        <f>S538*H538</f>
        <v>0.26519999999999999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17" t="s">
        <v>238</v>
      </c>
      <c r="AT538" s="217" t="s">
        <v>131</v>
      </c>
      <c r="AU538" s="217" t="s">
        <v>137</v>
      </c>
      <c r="AY538" s="19" t="s">
        <v>129</v>
      </c>
      <c r="BE538" s="218">
        <f>IF(N538="základní",J538,0)</f>
        <v>0</v>
      </c>
      <c r="BF538" s="218">
        <f>IF(N538="snížená",J538,0)</f>
        <v>0</v>
      </c>
      <c r="BG538" s="218">
        <f>IF(N538="zákl. přenesená",J538,0)</f>
        <v>0</v>
      </c>
      <c r="BH538" s="218">
        <f>IF(N538="sníž. přenesená",J538,0)</f>
        <v>0</v>
      </c>
      <c r="BI538" s="218">
        <f>IF(N538="nulová",J538,0)</f>
        <v>0</v>
      </c>
      <c r="BJ538" s="19" t="s">
        <v>137</v>
      </c>
      <c r="BK538" s="218">
        <f>ROUND(I538*H538,2)</f>
        <v>0</v>
      </c>
      <c r="BL538" s="19" t="s">
        <v>238</v>
      </c>
      <c r="BM538" s="217" t="s">
        <v>989</v>
      </c>
    </row>
    <row r="539" s="2" customFormat="1">
      <c r="A539" s="40"/>
      <c r="B539" s="41"/>
      <c r="C539" s="42"/>
      <c r="D539" s="219" t="s">
        <v>139</v>
      </c>
      <c r="E539" s="42"/>
      <c r="F539" s="220" t="s">
        <v>990</v>
      </c>
      <c r="G539" s="42"/>
      <c r="H539" s="42"/>
      <c r="I539" s="221"/>
      <c r="J539" s="42"/>
      <c r="K539" s="42"/>
      <c r="L539" s="46"/>
      <c r="M539" s="222"/>
      <c r="N539" s="223"/>
      <c r="O539" s="86"/>
      <c r="P539" s="86"/>
      <c r="Q539" s="86"/>
      <c r="R539" s="86"/>
      <c r="S539" s="86"/>
      <c r="T539" s="87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T539" s="19" t="s">
        <v>139</v>
      </c>
      <c r="AU539" s="19" t="s">
        <v>137</v>
      </c>
    </row>
    <row r="540" s="2" customFormat="1" ht="14.4" customHeight="1">
      <c r="A540" s="40"/>
      <c r="B540" s="41"/>
      <c r="C540" s="206" t="s">
        <v>991</v>
      </c>
      <c r="D540" s="206" t="s">
        <v>131</v>
      </c>
      <c r="E540" s="207" t="s">
        <v>992</v>
      </c>
      <c r="F540" s="208" t="s">
        <v>993</v>
      </c>
      <c r="G540" s="209" t="s">
        <v>208</v>
      </c>
      <c r="H540" s="210">
        <v>55.200000000000003</v>
      </c>
      <c r="I540" s="211"/>
      <c r="J540" s="212">
        <f>ROUND(I540*H540,2)</f>
        <v>0</v>
      </c>
      <c r="K540" s="208" t="s">
        <v>135</v>
      </c>
      <c r="L540" s="46"/>
      <c r="M540" s="213" t="s">
        <v>19</v>
      </c>
      <c r="N540" s="214" t="s">
        <v>44</v>
      </c>
      <c r="O540" s="86"/>
      <c r="P540" s="215">
        <f>O540*H540</f>
        <v>0</v>
      </c>
      <c r="Q540" s="215">
        <v>0</v>
      </c>
      <c r="R540" s="215">
        <f>Q540*H540</f>
        <v>0</v>
      </c>
      <c r="S540" s="215">
        <v>0.0039399999999999999</v>
      </c>
      <c r="T540" s="216">
        <f>S540*H540</f>
        <v>0.21748800000000002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17" t="s">
        <v>238</v>
      </c>
      <c r="AT540" s="217" t="s">
        <v>131</v>
      </c>
      <c r="AU540" s="217" t="s">
        <v>137</v>
      </c>
      <c r="AY540" s="19" t="s">
        <v>129</v>
      </c>
      <c r="BE540" s="218">
        <f>IF(N540="základní",J540,0)</f>
        <v>0</v>
      </c>
      <c r="BF540" s="218">
        <f>IF(N540="snížená",J540,0)</f>
        <v>0</v>
      </c>
      <c r="BG540" s="218">
        <f>IF(N540="zákl. přenesená",J540,0)</f>
        <v>0</v>
      </c>
      <c r="BH540" s="218">
        <f>IF(N540="sníž. přenesená",J540,0)</f>
        <v>0</v>
      </c>
      <c r="BI540" s="218">
        <f>IF(N540="nulová",J540,0)</f>
        <v>0</v>
      </c>
      <c r="BJ540" s="19" t="s">
        <v>137</v>
      </c>
      <c r="BK540" s="218">
        <f>ROUND(I540*H540,2)</f>
        <v>0</v>
      </c>
      <c r="BL540" s="19" t="s">
        <v>238</v>
      </c>
      <c r="BM540" s="217" t="s">
        <v>994</v>
      </c>
    </row>
    <row r="541" s="2" customFormat="1">
      <c r="A541" s="40"/>
      <c r="B541" s="41"/>
      <c r="C541" s="42"/>
      <c r="D541" s="219" t="s">
        <v>139</v>
      </c>
      <c r="E541" s="42"/>
      <c r="F541" s="220" t="s">
        <v>995</v>
      </c>
      <c r="G541" s="42"/>
      <c r="H541" s="42"/>
      <c r="I541" s="221"/>
      <c r="J541" s="42"/>
      <c r="K541" s="42"/>
      <c r="L541" s="46"/>
      <c r="M541" s="222"/>
      <c r="N541" s="223"/>
      <c r="O541" s="86"/>
      <c r="P541" s="86"/>
      <c r="Q541" s="86"/>
      <c r="R541" s="86"/>
      <c r="S541" s="86"/>
      <c r="T541" s="87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T541" s="19" t="s">
        <v>139</v>
      </c>
      <c r="AU541" s="19" t="s">
        <v>137</v>
      </c>
    </row>
    <row r="542" s="2" customFormat="1" ht="22.2" customHeight="1">
      <c r="A542" s="40"/>
      <c r="B542" s="41"/>
      <c r="C542" s="206" t="s">
        <v>996</v>
      </c>
      <c r="D542" s="206" t="s">
        <v>131</v>
      </c>
      <c r="E542" s="207" t="s">
        <v>997</v>
      </c>
      <c r="F542" s="208" t="s">
        <v>998</v>
      </c>
      <c r="G542" s="209" t="s">
        <v>134</v>
      </c>
      <c r="H542" s="210">
        <v>3.6000000000000001</v>
      </c>
      <c r="I542" s="211"/>
      <c r="J542" s="212">
        <f>ROUND(I542*H542,2)</f>
        <v>0</v>
      </c>
      <c r="K542" s="208" t="s">
        <v>135</v>
      </c>
      <c r="L542" s="46"/>
      <c r="M542" s="213" t="s">
        <v>19</v>
      </c>
      <c r="N542" s="214" t="s">
        <v>44</v>
      </c>
      <c r="O542" s="86"/>
      <c r="P542" s="215">
        <f>O542*H542</f>
        <v>0</v>
      </c>
      <c r="Q542" s="215">
        <v>0.0064099999999999999</v>
      </c>
      <c r="R542" s="215">
        <f>Q542*H542</f>
        <v>0.023075999999999999</v>
      </c>
      <c r="S542" s="215">
        <v>0</v>
      </c>
      <c r="T542" s="216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17" t="s">
        <v>238</v>
      </c>
      <c r="AT542" s="217" t="s">
        <v>131</v>
      </c>
      <c r="AU542" s="217" t="s">
        <v>137</v>
      </c>
      <c r="AY542" s="19" t="s">
        <v>129</v>
      </c>
      <c r="BE542" s="218">
        <f>IF(N542="základní",J542,0)</f>
        <v>0</v>
      </c>
      <c r="BF542" s="218">
        <f>IF(N542="snížená",J542,0)</f>
        <v>0</v>
      </c>
      <c r="BG542" s="218">
        <f>IF(N542="zákl. přenesená",J542,0)</f>
        <v>0</v>
      </c>
      <c r="BH542" s="218">
        <f>IF(N542="sníž. přenesená",J542,0)</f>
        <v>0</v>
      </c>
      <c r="BI542" s="218">
        <f>IF(N542="nulová",J542,0)</f>
        <v>0</v>
      </c>
      <c r="BJ542" s="19" t="s">
        <v>137</v>
      </c>
      <c r="BK542" s="218">
        <f>ROUND(I542*H542,2)</f>
        <v>0</v>
      </c>
      <c r="BL542" s="19" t="s">
        <v>238</v>
      </c>
      <c r="BM542" s="217" t="s">
        <v>999</v>
      </c>
    </row>
    <row r="543" s="2" customFormat="1">
      <c r="A543" s="40"/>
      <c r="B543" s="41"/>
      <c r="C543" s="42"/>
      <c r="D543" s="219" t="s">
        <v>139</v>
      </c>
      <c r="E543" s="42"/>
      <c r="F543" s="220" t="s">
        <v>1000</v>
      </c>
      <c r="G543" s="42"/>
      <c r="H543" s="42"/>
      <c r="I543" s="221"/>
      <c r="J543" s="42"/>
      <c r="K543" s="42"/>
      <c r="L543" s="46"/>
      <c r="M543" s="222"/>
      <c r="N543" s="223"/>
      <c r="O543" s="86"/>
      <c r="P543" s="86"/>
      <c r="Q543" s="86"/>
      <c r="R543" s="86"/>
      <c r="S543" s="86"/>
      <c r="T543" s="87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T543" s="19" t="s">
        <v>139</v>
      </c>
      <c r="AU543" s="19" t="s">
        <v>137</v>
      </c>
    </row>
    <row r="544" s="2" customFormat="1">
      <c r="A544" s="40"/>
      <c r="B544" s="41"/>
      <c r="C544" s="42"/>
      <c r="D544" s="226" t="s">
        <v>212</v>
      </c>
      <c r="E544" s="42"/>
      <c r="F544" s="267" t="s">
        <v>1001</v>
      </c>
      <c r="G544" s="42"/>
      <c r="H544" s="42"/>
      <c r="I544" s="221"/>
      <c r="J544" s="42"/>
      <c r="K544" s="42"/>
      <c r="L544" s="46"/>
      <c r="M544" s="222"/>
      <c r="N544" s="223"/>
      <c r="O544" s="86"/>
      <c r="P544" s="86"/>
      <c r="Q544" s="86"/>
      <c r="R544" s="86"/>
      <c r="S544" s="86"/>
      <c r="T544" s="87"/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T544" s="19" t="s">
        <v>212</v>
      </c>
      <c r="AU544" s="19" t="s">
        <v>137</v>
      </c>
    </row>
    <row r="545" s="13" customFormat="1">
      <c r="A545" s="13"/>
      <c r="B545" s="224"/>
      <c r="C545" s="225"/>
      <c r="D545" s="226" t="s">
        <v>141</v>
      </c>
      <c r="E545" s="227" t="s">
        <v>19</v>
      </c>
      <c r="F545" s="228" t="s">
        <v>1002</v>
      </c>
      <c r="G545" s="225"/>
      <c r="H545" s="229">
        <v>3.6000000000000001</v>
      </c>
      <c r="I545" s="230"/>
      <c r="J545" s="225"/>
      <c r="K545" s="225"/>
      <c r="L545" s="231"/>
      <c r="M545" s="232"/>
      <c r="N545" s="233"/>
      <c r="O545" s="233"/>
      <c r="P545" s="233"/>
      <c r="Q545" s="233"/>
      <c r="R545" s="233"/>
      <c r="S545" s="233"/>
      <c r="T545" s="23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5" t="s">
        <v>141</v>
      </c>
      <c r="AU545" s="235" t="s">
        <v>137</v>
      </c>
      <c r="AV545" s="13" t="s">
        <v>137</v>
      </c>
      <c r="AW545" s="13" t="s">
        <v>33</v>
      </c>
      <c r="AX545" s="13" t="s">
        <v>80</v>
      </c>
      <c r="AY545" s="235" t="s">
        <v>129</v>
      </c>
    </row>
    <row r="546" s="2" customFormat="1" ht="30" customHeight="1">
      <c r="A546" s="40"/>
      <c r="B546" s="41"/>
      <c r="C546" s="206" t="s">
        <v>1003</v>
      </c>
      <c r="D546" s="206" t="s">
        <v>131</v>
      </c>
      <c r="E546" s="207" t="s">
        <v>1004</v>
      </c>
      <c r="F546" s="208" t="s">
        <v>1005</v>
      </c>
      <c r="G546" s="209" t="s">
        <v>134</v>
      </c>
      <c r="H546" s="210">
        <v>742.10000000000002</v>
      </c>
      <c r="I546" s="211"/>
      <c r="J546" s="212">
        <f>ROUND(I546*H546,2)</f>
        <v>0</v>
      </c>
      <c r="K546" s="208" t="s">
        <v>135</v>
      </c>
      <c r="L546" s="46"/>
      <c r="M546" s="213" t="s">
        <v>19</v>
      </c>
      <c r="N546" s="214" t="s">
        <v>44</v>
      </c>
      <c r="O546" s="86"/>
      <c r="P546" s="215">
        <f>O546*H546</f>
        <v>0</v>
      </c>
      <c r="Q546" s="215">
        <v>0.0066</v>
      </c>
      <c r="R546" s="215">
        <f>Q546*H546</f>
        <v>4.8978600000000005</v>
      </c>
      <c r="S546" s="215">
        <v>0</v>
      </c>
      <c r="T546" s="216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17" t="s">
        <v>238</v>
      </c>
      <c r="AT546" s="217" t="s">
        <v>131</v>
      </c>
      <c r="AU546" s="217" t="s">
        <v>137</v>
      </c>
      <c r="AY546" s="19" t="s">
        <v>129</v>
      </c>
      <c r="BE546" s="218">
        <f>IF(N546="základní",J546,0)</f>
        <v>0</v>
      </c>
      <c r="BF546" s="218">
        <f>IF(N546="snížená",J546,0)</f>
        <v>0</v>
      </c>
      <c r="BG546" s="218">
        <f>IF(N546="zákl. přenesená",J546,0)</f>
        <v>0</v>
      </c>
      <c r="BH546" s="218">
        <f>IF(N546="sníž. přenesená",J546,0)</f>
        <v>0</v>
      </c>
      <c r="BI546" s="218">
        <f>IF(N546="nulová",J546,0)</f>
        <v>0</v>
      </c>
      <c r="BJ546" s="19" t="s">
        <v>137</v>
      </c>
      <c r="BK546" s="218">
        <f>ROUND(I546*H546,2)</f>
        <v>0</v>
      </c>
      <c r="BL546" s="19" t="s">
        <v>238</v>
      </c>
      <c r="BM546" s="217" t="s">
        <v>1006</v>
      </c>
    </row>
    <row r="547" s="2" customFormat="1">
      <c r="A547" s="40"/>
      <c r="B547" s="41"/>
      <c r="C547" s="42"/>
      <c r="D547" s="219" t="s">
        <v>139</v>
      </c>
      <c r="E547" s="42"/>
      <c r="F547" s="220" t="s">
        <v>1007</v>
      </c>
      <c r="G547" s="42"/>
      <c r="H547" s="42"/>
      <c r="I547" s="221"/>
      <c r="J547" s="42"/>
      <c r="K547" s="42"/>
      <c r="L547" s="46"/>
      <c r="M547" s="222"/>
      <c r="N547" s="223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9" t="s">
        <v>139</v>
      </c>
      <c r="AU547" s="19" t="s">
        <v>137</v>
      </c>
    </row>
    <row r="548" s="2" customFormat="1" ht="22.2" customHeight="1">
      <c r="A548" s="40"/>
      <c r="B548" s="41"/>
      <c r="C548" s="206" t="s">
        <v>1008</v>
      </c>
      <c r="D548" s="206" t="s">
        <v>131</v>
      </c>
      <c r="E548" s="207" t="s">
        <v>1009</v>
      </c>
      <c r="F548" s="208" t="s">
        <v>1010</v>
      </c>
      <c r="G548" s="209" t="s">
        <v>208</v>
      </c>
      <c r="H548" s="210">
        <v>28</v>
      </c>
      <c r="I548" s="211"/>
      <c r="J548" s="212">
        <f>ROUND(I548*H548,2)</f>
        <v>0</v>
      </c>
      <c r="K548" s="208" t="s">
        <v>135</v>
      </c>
      <c r="L548" s="46"/>
      <c r="M548" s="213" t="s">
        <v>19</v>
      </c>
      <c r="N548" s="214" t="s">
        <v>44</v>
      </c>
      <c r="O548" s="86"/>
      <c r="P548" s="215">
        <f>O548*H548</f>
        <v>0</v>
      </c>
      <c r="Q548" s="215">
        <v>0.00445</v>
      </c>
      <c r="R548" s="215">
        <f>Q548*H548</f>
        <v>0.1246</v>
      </c>
      <c r="S548" s="215">
        <v>0</v>
      </c>
      <c r="T548" s="216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17" t="s">
        <v>238</v>
      </c>
      <c r="AT548" s="217" t="s">
        <v>131</v>
      </c>
      <c r="AU548" s="217" t="s">
        <v>137</v>
      </c>
      <c r="AY548" s="19" t="s">
        <v>129</v>
      </c>
      <c r="BE548" s="218">
        <f>IF(N548="základní",J548,0)</f>
        <v>0</v>
      </c>
      <c r="BF548" s="218">
        <f>IF(N548="snížená",J548,0)</f>
        <v>0</v>
      </c>
      <c r="BG548" s="218">
        <f>IF(N548="zákl. přenesená",J548,0)</f>
        <v>0</v>
      </c>
      <c r="BH548" s="218">
        <f>IF(N548="sníž. přenesená",J548,0)</f>
        <v>0</v>
      </c>
      <c r="BI548" s="218">
        <f>IF(N548="nulová",J548,0)</f>
        <v>0</v>
      </c>
      <c r="BJ548" s="19" t="s">
        <v>137</v>
      </c>
      <c r="BK548" s="218">
        <f>ROUND(I548*H548,2)</f>
        <v>0</v>
      </c>
      <c r="BL548" s="19" t="s">
        <v>238</v>
      </c>
      <c r="BM548" s="217" t="s">
        <v>1011</v>
      </c>
    </row>
    <row r="549" s="2" customFormat="1">
      <c r="A549" s="40"/>
      <c r="B549" s="41"/>
      <c r="C549" s="42"/>
      <c r="D549" s="219" t="s">
        <v>139</v>
      </c>
      <c r="E549" s="42"/>
      <c r="F549" s="220" t="s">
        <v>1012</v>
      </c>
      <c r="G549" s="42"/>
      <c r="H549" s="42"/>
      <c r="I549" s="221"/>
      <c r="J549" s="42"/>
      <c r="K549" s="42"/>
      <c r="L549" s="46"/>
      <c r="M549" s="222"/>
      <c r="N549" s="223"/>
      <c r="O549" s="86"/>
      <c r="P549" s="86"/>
      <c r="Q549" s="86"/>
      <c r="R549" s="86"/>
      <c r="S549" s="86"/>
      <c r="T549" s="87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T549" s="19" t="s">
        <v>139</v>
      </c>
      <c r="AU549" s="19" t="s">
        <v>137</v>
      </c>
    </row>
    <row r="550" s="2" customFormat="1" ht="22.2" customHeight="1">
      <c r="A550" s="40"/>
      <c r="B550" s="41"/>
      <c r="C550" s="206" t="s">
        <v>1013</v>
      </c>
      <c r="D550" s="206" t="s">
        <v>131</v>
      </c>
      <c r="E550" s="207" t="s">
        <v>1014</v>
      </c>
      <c r="F550" s="208" t="s">
        <v>1015</v>
      </c>
      <c r="G550" s="209" t="s">
        <v>208</v>
      </c>
      <c r="H550" s="210">
        <v>34</v>
      </c>
      <c r="I550" s="211"/>
      <c r="J550" s="212">
        <f>ROUND(I550*H550,2)</f>
        <v>0</v>
      </c>
      <c r="K550" s="208" t="s">
        <v>135</v>
      </c>
      <c r="L550" s="46"/>
      <c r="M550" s="213" t="s">
        <v>19</v>
      </c>
      <c r="N550" s="214" t="s">
        <v>44</v>
      </c>
      <c r="O550" s="86"/>
      <c r="P550" s="215">
        <f>O550*H550</f>
        <v>0</v>
      </c>
      <c r="Q550" s="215">
        <v>0.0040600000000000002</v>
      </c>
      <c r="R550" s="215">
        <f>Q550*H550</f>
        <v>0.13804</v>
      </c>
      <c r="S550" s="215">
        <v>0</v>
      </c>
      <c r="T550" s="216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17" t="s">
        <v>238</v>
      </c>
      <c r="AT550" s="217" t="s">
        <v>131</v>
      </c>
      <c r="AU550" s="217" t="s">
        <v>137</v>
      </c>
      <c r="AY550" s="19" t="s">
        <v>129</v>
      </c>
      <c r="BE550" s="218">
        <f>IF(N550="základní",J550,0)</f>
        <v>0</v>
      </c>
      <c r="BF550" s="218">
        <f>IF(N550="snížená",J550,0)</f>
        <v>0</v>
      </c>
      <c r="BG550" s="218">
        <f>IF(N550="zákl. přenesená",J550,0)</f>
        <v>0</v>
      </c>
      <c r="BH550" s="218">
        <f>IF(N550="sníž. přenesená",J550,0)</f>
        <v>0</v>
      </c>
      <c r="BI550" s="218">
        <f>IF(N550="nulová",J550,0)</f>
        <v>0</v>
      </c>
      <c r="BJ550" s="19" t="s">
        <v>137</v>
      </c>
      <c r="BK550" s="218">
        <f>ROUND(I550*H550,2)</f>
        <v>0</v>
      </c>
      <c r="BL550" s="19" t="s">
        <v>238</v>
      </c>
      <c r="BM550" s="217" t="s">
        <v>1016</v>
      </c>
    </row>
    <row r="551" s="2" customFormat="1">
      <c r="A551" s="40"/>
      <c r="B551" s="41"/>
      <c r="C551" s="42"/>
      <c r="D551" s="219" t="s">
        <v>139</v>
      </c>
      <c r="E551" s="42"/>
      <c r="F551" s="220" t="s">
        <v>1017</v>
      </c>
      <c r="G551" s="42"/>
      <c r="H551" s="42"/>
      <c r="I551" s="221"/>
      <c r="J551" s="42"/>
      <c r="K551" s="42"/>
      <c r="L551" s="46"/>
      <c r="M551" s="222"/>
      <c r="N551" s="223"/>
      <c r="O551" s="86"/>
      <c r="P551" s="86"/>
      <c r="Q551" s="86"/>
      <c r="R551" s="86"/>
      <c r="S551" s="86"/>
      <c r="T551" s="87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9" t="s">
        <v>139</v>
      </c>
      <c r="AU551" s="19" t="s">
        <v>137</v>
      </c>
    </row>
    <row r="552" s="2" customFormat="1" ht="22.2" customHeight="1">
      <c r="A552" s="40"/>
      <c r="B552" s="41"/>
      <c r="C552" s="206" t="s">
        <v>1018</v>
      </c>
      <c r="D552" s="206" t="s">
        <v>131</v>
      </c>
      <c r="E552" s="207" t="s">
        <v>1019</v>
      </c>
      <c r="F552" s="208" t="s">
        <v>1020</v>
      </c>
      <c r="G552" s="209" t="s">
        <v>208</v>
      </c>
      <c r="H552" s="210">
        <v>102.40000000000001</v>
      </c>
      <c r="I552" s="211"/>
      <c r="J552" s="212">
        <f>ROUND(I552*H552,2)</f>
        <v>0</v>
      </c>
      <c r="K552" s="208" t="s">
        <v>135</v>
      </c>
      <c r="L552" s="46"/>
      <c r="M552" s="213" t="s">
        <v>19</v>
      </c>
      <c r="N552" s="214" t="s">
        <v>44</v>
      </c>
      <c r="O552" s="86"/>
      <c r="P552" s="215">
        <f>O552*H552</f>
        <v>0</v>
      </c>
      <c r="Q552" s="215">
        <v>0.00214</v>
      </c>
      <c r="R552" s="215">
        <f>Q552*H552</f>
        <v>0.219136</v>
      </c>
      <c r="S552" s="215">
        <v>0</v>
      </c>
      <c r="T552" s="216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17" t="s">
        <v>238</v>
      </c>
      <c r="AT552" s="217" t="s">
        <v>131</v>
      </c>
      <c r="AU552" s="217" t="s">
        <v>137</v>
      </c>
      <c r="AY552" s="19" t="s">
        <v>129</v>
      </c>
      <c r="BE552" s="218">
        <f>IF(N552="základní",J552,0)</f>
        <v>0</v>
      </c>
      <c r="BF552" s="218">
        <f>IF(N552="snížená",J552,0)</f>
        <v>0</v>
      </c>
      <c r="BG552" s="218">
        <f>IF(N552="zákl. přenesená",J552,0)</f>
        <v>0</v>
      </c>
      <c r="BH552" s="218">
        <f>IF(N552="sníž. přenesená",J552,0)</f>
        <v>0</v>
      </c>
      <c r="BI552" s="218">
        <f>IF(N552="nulová",J552,0)</f>
        <v>0</v>
      </c>
      <c r="BJ552" s="19" t="s">
        <v>137</v>
      </c>
      <c r="BK552" s="218">
        <f>ROUND(I552*H552,2)</f>
        <v>0</v>
      </c>
      <c r="BL552" s="19" t="s">
        <v>238</v>
      </c>
      <c r="BM552" s="217" t="s">
        <v>1021</v>
      </c>
    </row>
    <row r="553" s="2" customFormat="1">
      <c r="A553" s="40"/>
      <c r="B553" s="41"/>
      <c r="C553" s="42"/>
      <c r="D553" s="219" t="s">
        <v>139</v>
      </c>
      <c r="E553" s="42"/>
      <c r="F553" s="220" t="s">
        <v>1022</v>
      </c>
      <c r="G553" s="42"/>
      <c r="H553" s="42"/>
      <c r="I553" s="221"/>
      <c r="J553" s="42"/>
      <c r="K553" s="42"/>
      <c r="L553" s="46"/>
      <c r="M553" s="222"/>
      <c r="N553" s="223"/>
      <c r="O553" s="86"/>
      <c r="P553" s="86"/>
      <c r="Q553" s="86"/>
      <c r="R553" s="86"/>
      <c r="S553" s="86"/>
      <c r="T553" s="87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T553" s="19" t="s">
        <v>139</v>
      </c>
      <c r="AU553" s="19" t="s">
        <v>137</v>
      </c>
    </row>
    <row r="554" s="2" customFormat="1" ht="22.2" customHeight="1">
      <c r="A554" s="40"/>
      <c r="B554" s="41"/>
      <c r="C554" s="206" t="s">
        <v>1023</v>
      </c>
      <c r="D554" s="206" t="s">
        <v>131</v>
      </c>
      <c r="E554" s="207" t="s">
        <v>1024</v>
      </c>
      <c r="F554" s="208" t="s">
        <v>1025</v>
      </c>
      <c r="G554" s="209" t="s">
        <v>432</v>
      </c>
      <c r="H554" s="210">
        <v>14</v>
      </c>
      <c r="I554" s="211"/>
      <c r="J554" s="212">
        <f>ROUND(I554*H554,2)</f>
        <v>0</v>
      </c>
      <c r="K554" s="208" t="s">
        <v>135</v>
      </c>
      <c r="L554" s="46"/>
      <c r="M554" s="213" t="s">
        <v>19</v>
      </c>
      <c r="N554" s="214" t="s">
        <v>44</v>
      </c>
      <c r="O554" s="86"/>
      <c r="P554" s="215">
        <f>O554*H554</f>
        <v>0</v>
      </c>
      <c r="Q554" s="215">
        <v>0.010999999999999999</v>
      </c>
      <c r="R554" s="215">
        <f>Q554*H554</f>
        <v>0.154</v>
      </c>
      <c r="S554" s="215">
        <v>0</v>
      </c>
      <c r="T554" s="216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17" t="s">
        <v>238</v>
      </c>
      <c r="AT554" s="217" t="s">
        <v>131</v>
      </c>
      <c r="AU554" s="217" t="s">
        <v>137</v>
      </c>
      <c r="AY554" s="19" t="s">
        <v>129</v>
      </c>
      <c r="BE554" s="218">
        <f>IF(N554="základní",J554,0)</f>
        <v>0</v>
      </c>
      <c r="BF554" s="218">
        <f>IF(N554="snížená",J554,0)</f>
        <v>0</v>
      </c>
      <c r="BG554" s="218">
        <f>IF(N554="zákl. přenesená",J554,0)</f>
        <v>0</v>
      </c>
      <c r="BH554" s="218">
        <f>IF(N554="sníž. přenesená",J554,0)</f>
        <v>0</v>
      </c>
      <c r="BI554" s="218">
        <f>IF(N554="nulová",J554,0)</f>
        <v>0</v>
      </c>
      <c r="BJ554" s="19" t="s">
        <v>137</v>
      </c>
      <c r="BK554" s="218">
        <f>ROUND(I554*H554,2)</f>
        <v>0</v>
      </c>
      <c r="BL554" s="19" t="s">
        <v>238</v>
      </c>
      <c r="BM554" s="217" t="s">
        <v>1026</v>
      </c>
    </row>
    <row r="555" s="2" customFormat="1">
      <c r="A555" s="40"/>
      <c r="B555" s="41"/>
      <c r="C555" s="42"/>
      <c r="D555" s="219" t="s">
        <v>139</v>
      </c>
      <c r="E555" s="42"/>
      <c r="F555" s="220" t="s">
        <v>1027</v>
      </c>
      <c r="G555" s="42"/>
      <c r="H555" s="42"/>
      <c r="I555" s="221"/>
      <c r="J555" s="42"/>
      <c r="K555" s="42"/>
      <c r="L555" s="46"/>
      <c r="M555" s="222"/>
      <c r="N555" s="223"/>
      <c r="O555" s="86"/>
      <c r="P555" s="86"/>
      <c r="Q555" s="86"/>
      <c r="R555" s="86"/>
      <c r="S555" s="86"/>
      <c r="T555" s="87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9" t="s">
        <v>139</v>
      </c>
      <c r="AU555" s="19" t="s">
        <v>137</v>
      </c>
    </row>
    <row r="556" s="2" customFormat="1" ht="22.2" customHeight="1">
      <c r="A556" s="40"/>
      <c r="B556" s="41"/>
      <c r="C556" s="206" t="s">
        <v>1028</v>
      </c>
      <c r="D556" s="206" t="s">
        <v>131</v>
      </c>
      <c r="E556" s="207" t="s">
        <v>1029</v>
      </c>
      <c r="F556" s="208" t="s">
        <v>1030</v>
      </c>
      <c r="G556" s="209" t="s">
        <v>208</v>
      </c>
      <c r="H556" s="210">
        <v>26</v>
      </c>
      <c r="I556" s="211"/>
      <c r="J556" s="212">
        <f>ROUND(I556*H556,2)</f>
        <v>0</v>
      </c>
      <c r="K556" s="208" t="s">
        <v>135</v>
      </c>
      <c r="L556" s="46"/>
      <c r="M556" s="213" t="s">
        <v>19</v>
      </c>
      <c r="N556" s="214" t="s">
        <v>44</v>
      </c>
      <c r="O556" s="86"/>
      <c r="P556" s="215">
        <f>O556*H556</f>
        <v>0</v>
      </c>
      <c r="Q556" s="215">
        <v>0.0043800000000000002</v>
      </c>
      <c r="R556" s="215">
        <f>Q556*H556</f>
        <v>0.11388000000000001</v>
      </c>
      <c r="S556" s="215">
        <v>0</v>
      </c>
      <c r="T556" s="216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17" t="s">
        <v>238</v>
      </c>
      <c r="AT556" s="217" t="s">
        <v>131</v>
      </c>
      <c r="AU556" s="217" t="s">
        <v>137</v>
      </c>
      <c r="AY556" s="19" t="s">
        <v>129</v>
      </c>
      <c r="BE556" s="218">
        <f>IF(N556="základní",J556,0)</f>
        <v>0</v>
      </c>
      <c r="BF556" s="218">
        <f>IF(N556="snížená",J556,0)</f>
        <v>0</v>
      </c>
      <c r="BG556" s="218">
        <f>IF(N556="zákl. přenesená",J556,0)</f>
        <v>0</v>
      </c>
      <c r="BH556" s="218">
        <f>IF(N556="sníž. přenesená",J556,0)</f>
        <v>0</v>
      </c>
      <c r="BI556" s="218">
        <f>IF(N556="nulová",J556,0)</f>
        <v>0</v>
      </c>
      <c r="BJ556" s="19" t="s">
        <v>137</v>
      </c>
      <c r="BK556" s="218">
        <f>ROUND(I556*H556,2)</f>
        <v>0</v>
      </c>
      <c r="BL556" s="19" t="s">
        <v>238</v>
      </c>
      <c r="BM556" s="217" t="s">
        <v>1031</v>
      </c>
    </row>
    <row r="557" s="2" customFormat="1">
      <c r="A557" s="40"/>
      <c r="B557" s="41"/>
      <c r="C557" s="42"/>
      <c r="D557" s="219" t="s">
        <v>139</v>
      </c>
      <c r="E557" s="42"/>
      <c r="F557" s="220" t="s">
        <v>1032</v>
      </c>
      <c r="G557" s="42"/>
      <c r="H557" s="42"/>
      <c r="I557" s="221"/>
      <c r="J557" s="42"/>
      <c r="K557" s="42"/>
      <c r="L557" s="46"/>
      <c r="M557" s="222"/>
      <c r="N557" s="223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139</v>
      </c>
      <c r="AU557" s="19" t="s">
        <v>137</v>
      </c>
    </row>
    <row r="558" s="2" customFormat="1" ht="22.2" customHeight="1">
      <c r="A558" s="40"/>
      <c r="B558" s="41"/>
      <c r="C558" s="206" t="s">
        <v>1033</v>
      </c>
      <c r="D558" s="206" t="s">
        <v>131</v>
      </c>
      <c r="E558" s="207" t="s">
        <v>1034</v>
      </c>
      <c r="F558" s="208" t="s">
        <v>1035</v>
      </c>
      <c r="G558" s="209" t="s">
        <v>208</v>
      </c>
      <c r="H558" s="210">
        <v>116.2</v>
      </c>
      <c r="I558" s="211"/>
      <c r="J558" s="212">
        <f>ROUND(I558*H558,2)</f>
        <v>0</v>
      </c>
      <c r="K558" s="208" t="s">
        <v>135</v>
      </c>
      <c r="L558" s="46"/>
      <c r="M558" s="213" t="s">
        <v>19</v>
      </c>
      <c r="N558" s="214" t="s">
        <v>44</v>
      </c>
      <c r="O558" s="86"/>
      <c r="P558" s="215">
        <f>O558*H558</f>
        <v>0</v>
      </c>
      <c r="Q558" s="215">
        <v>0.0043200000000000001</v>
      </c>
      <c r="R558" s="215">
        <f>Q558*H558</f>
        <v>0.50198399999999999</v>
      </c>
      <c r="S558" s="215">
        <v>0</v>
      </c>
      <c r="T558" s="216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17" t="s">
        <v>238</v>
      </c>
      <c r="AT558" s="217" t="s">
        <v>131</v>
      </c>
      <c r="AU558" s="217" t="s">
        <v>137</v>
      </c>
      <c r="AY558" s="19" t="s">
        <v>129</v>
      </c>
      <c r="BE558" s="218">
        <f>IF(N558="základní",J558,0)</f>
        <v>0</v>
      </c>
      <c r="BF558" s="218">
        <f>IF(N558="snížená",J558,0)</f>
        <v>0</v>
      </c>
      <c r="BG558" s="218">
        <f>IF(N558="zákl. přenesená",J558,0)</f>
        <v>0</v>
      </c>
      <c r="BH558" s="218">
        <f>IF(N558="sníž. přenesená",J558,0)</f>
        <v>0</v>
      </c>
      <c r="BI558" s="218">
        <f>IF(N558="nulová",J558,0)</f>
        <v>0</v>
      </c>
      <c r="BJ558" s="19" t="s">
        <v>137</v>
      </c>
      <c r="BK558" s="218">
        <f>ROUND(I558*H558,2)</f>
        <v>0</v>
      </c>
      <c r="BL558" s="19" t="s">
        <v>238</v>
      </c>
      <c r="BM558" s="217" t="s">
        <v>1036</v>
      </c>
    </row>
    <row r="559" s="2" customFormat="1">
      <c r="A559" s="40"/>
      <c r="B559" s="41"/>
      <c r="C559" s="42"/>
      <c r="D559" s="219" t="s">
        <v>139</v>
      </c>
      <c r="E559" s="42"/>
      <c r="F559" s="220" t="s">
        <v>1037</v>
      </c>
      <c r="G559" s="42"/>
      <c r="H559" s="42"/>
      <c r="I559" s="221"/>
      <c r="J559" s="42"/>
      <c r="K559" s="42"/>
      <c r="L559" s="46"/>
      <c r="M559" s="222"/>
      <c r="N559" s="223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139</v>
      </c>
      <c r="AU559" s="19" t="s">
        <v>137</v>
      </c>
    </row>
    <row r="560" s="2" customFormat="1" ht="30" customHeight="1">
      <c r="A560" s="40"/>
      <c r="B560" s="41"/>
      <c r="C560" s="206" t="s">
        <v>1038</v>
      </c>
      <c r="D560" s="206" t="s">
        <v>131</v>
      </c>
      <c r="E560" s="207" t="s">
        <v>1039</v>
      </c>
      <c r="F560" s="208" t="s">
        <v>1040</v>
      </c>
      <c r="G560" s="209" t="s">
        <v>432</v>
      </c>
      <c r="H560" s="210">
        <v>6</v>
      </c>
      <c r="I560" s="211"/>
      <c r="J560" s="212">
        <f>ROUND(I560*H560,2)</f>
        <v>0</v>
      </c>
      <c r="K560" s="208" t="s">
        <v>135</v>
      </c>
      <c r="L560" s="46"/>
      <c r="M560" s="213" t="s">
        <v>19</v>
      </c>
      <c r="N560" s="214" t="s">
        <v>44</v>
      </c>
      <c r="O560" s="86"/>
      <c r="P560" s="215">
        <f>O560*H560</f>
        <v>0</v>
      </c>
      <c r="Q560" s="215">
        <v>0.0090799999999999995</v>
      </c>
      <c r="R560" s="215">
        <f>Q560*H560</f>
        <v>0.054480000000000001</v>
      </c>
      <c r="S560" s="215">
        <v>0</v>
      </c>
      <c r="T560" s="216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17" t="s">
        <v>238</v>
      </c>
      <c r="AT560" s="217" t="s">
        <v>131</v>
      </c>
      <c r="AU560" s="217" t="s">
        <v>137</v>
      </c>
      <c r="AY560" s="19" t="s">
        <v>129</v>
      </c>
      <c r="BE560" s="218">
        <f>IF(N560="základní",J560,0)</f>
        <v>0</v>
      </c>
      <c r="BF560" s="218">
        <f>IF(N560="snížená",J560,0)</f>
        <v>0</v>
      </c>
      <c r="BG560" s="218">
        <f>IF(N560="zákl. přenesená",J560,0)</f>
        <v>0</v>
      </c>
      <c r="BH560" s="218">
        <f>IF(N560="sníž. přenesená",J560,0)</f>
        <v>0</v>
      </c>
      <c r="BI560" s="218">
        <f>IF(N560="nulová",J560,0)</f>
        <v>0</v>
      </c>
      <c r="BJ560" s="19" t="s">
        <v>137</v>
      </c>
      <c r="BK560" s="218">
        <f>ROUND(I560*H560,2)</f>
        <v>0</v>
      </c>
      <c r="BL560" s="19" t="s">
        <v>238</v>
      </c>
      <c r="BM560" s="217" t="s">
        <v>1041</v>
      </c>
    </row>
    <row r="561" s="2" customFormat="1">
      <c r="A561" s="40"/>
      <c r="B561" s="41"/>
      <c r="C561" s="42"/>
      <c r="D561" s="219" t="s">
        <v>139</v>
      </c>
      <c r="E561" s="42"/>
      <c r="F561" s="220" t="s">
        <v>1042</v>
      </c>
      <c r="G561" s="42"/>
      <c r="H561" s="42"/>
      <c r="I561" s="221"/>
      <c r="J561" s="42"/>
      <c r="K561" s="42"/>
      <c r="L561" s="46"/>
      <c r="M561" s="222"/>
      <c r="N561" s="223"/>
      <c r="O561" s="86"/>
      <c r="P561" s="86"/>
      <c r="Q561" s="86"/>
      <c r="R561" s="86"/>
      <c r="S561" s="86"/>
      <c r="T561" s="87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139</v>
      </c>
      <c r="AU561" s="19" t="s">
        <v>137</v>
      </c>
    </row>
    <row r="562" s="2" customFormat="1" ht="19.8" customHeight="1">
      <c r="A562" s="40"/>
      <c r="B562" s="41"/>
      <c r="C562" s="206" t="s">
        <v>1043</v>
      </c>
      <c r="D562" s="206" t="s">
        <v>131</v>
      </c>
      <c r="E562" s="207" t="s">
        <v>1044</v>
      </c>
      <c r="F562" s="208" t="s">
        <v>1045</v>
      </c>
      <c r="G562" s="209" t="s">
        <v>208</v>
      </c>
      <c r="H562" s="210">
        <v>102.5</v>
      </c>
      <c r="I562" s="211"/>
      <c r="J562" s="212">
        <f>ROUND(I562*H562,2)</f>
        <v>0</v>
      </c>
      <c r="K562" s="208" t="s">
        <v>135</v>
      </c>
      <c r="L562" s="46"/>
      <c r="M562" s="213" t="s">
        <v>19</v>
      </c>
      <c r="N562" s="214" t="s">
        <v>44</v>
      </c>
      <c r="O562" s="86"/>
      <c r="P562" s="215">
        <f>O562*H562</f>
        <v>0</v>
      </c>
      <c r="Q562" s="215">
        <v>0.0027399999999999998</v>
      </c>
      <c r="R562" s="215">
        <f>Q562*H562</f>
        <v>0.28084999999999999</v>
      </c>
      <c r="S562" s="215">
        <v>0</v>
      </c>
      <c r="T562" s="216">
        <f>S562*H562</f>
        <v>0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17" t="s">
        <v>238</v>
      </c>
      <c r="AT562" s="217" t="s">
        <v>131</v>
      </c>
      <c r="AU562" s="217" t="s">
        <v>137</v>
      </c>
      <c r="AY562" s="19" t="s">
        <v>129</v>
      </c>
      <c r="BE562" s="218">
        <f>IF(N562="základní",J562,0)</f>
        <v>0</v>
      </c>
      <c r="BF562" s="218">
        <f>IF(N562="snížená",J562,0)</f>
        <v>0</v>
      </c>
      <c r="BG562" s="218">
        <f>IF(N562="zákl. přenesená",J562,0)</f>
        <v>0</v>
      </c>
      <c r="BH562" s="218">
        <f>IF(N562="sníž. přenesená",J562,0)</f>
        <v>0</v>
      </c>
      <c r="BI562" s="218">
        <f>IF(N562="nulová",J562,0)</f>
        <v>0</v>
      </c>
      <c r="BJ562" s="19" t="s">
        <v>137</v>
      </c>
      <c r="BK562" s="218">
        <f>ROUND(I562*H562,2)</f>
        <v>0</v>
      </c>
      <c r="BL562" s="19" t="s">
        <v>238</v>
      </c>
      <c r="BM562" s="217" t="s">
        <v>1046</v>
      </c>
    </row>
    <row r="563" s="2" customFormat="1">
      <c r="A563" s="40"/>
      <c r="B563" s="41"/>
      <c r="C563" s="42"/>
      <c r="D563" s="219" t="s">
        <v>139</v>
      </c>
      <c r="E563" s="42"/>
      <c r="F563" s="220" t="s">
        <v>1047</v>
      </c>
      <c r="G563" s="42"/>
      <c r="H563" s="42"/>
      <c r="I563" s="221"/>
      <c r="J563" s="42"/>
      <c r="K563" s="42"/>
      <c r="L563" s="46"/>
      <c r="M563" s="222"/>
      <c r="N563" s="223"/>
      <c r="O563" s="86"/>
      <c r="P563" s="86"/>
      <c r="Q563" s="86"/>
      <c r="R563" s="86"/>
      <c r="S563" s="86"/>
      <c r="T563" s="87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T563" s="19" t="s">
        <v>139</v>
      </c>
      <c r="AU563" s="19" t="s">
        <v>137</v>
      </c>
    </row>
    <row r="564" s="2" customFormat="1" ht="19.8" customHeight="1">
      <c r="A564" s="40"/>
      <c r="B564" s="41"/>
      <c r="C564" s="206" t="s">
        <v>1048</v>
      </c>
      <c r="D564" s="206" t="s">
        <v>131</v>
      </c>
      <c r="E564" s="207" t="s">
        <v>1049</v>
      </c>
      <c r="F564" s="208" t="s">
        <v>1050</v>
      </c>
      <c r="G564" s="209" t="s">
        <v>432</v>
      </c>
      <c r="H564" s="210">
        <v>4</v>
      </c>
      <c r="I564" s="211"/>
      <c r="J564" s="212">
        <f>ROUND(I564*H564,2)</f>
        <v>0</v>
      </c>
      <c r="K564" s="208" t="s">
        <v>135</v>
      </c>
      <c r="L564" s="46"/>
      <c r="M564" s="213" t="s">
        <v>19</v>
      </c>
      <c r="N564" s="214" t="s">
        <v>44</v>
      </c>
      <c r="O564" s="86"/>
      <c r="P564" s="215">
        <f>O564*H564</f>
        <v>0</v>
      </c>
      <c r="Q564" s="215">
        <v>0.00080999999999999996</v>
      </c>
      <c r="R564" s="215">
        <f>Q564*H564</f>
        <v>0.0032399999999999998</v>
      </c>
      <c r="S564" s="215">
        <v>0</v>
      </c>
      <c r="T564" s="216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17" t="s">
        <v>238</v>
      </c>
      <c r="AT564" s="217" t="s">
        <v>131</v>
      </c>
      <c r="AU564" s="217" t="s">
        <v>137</v>
      </c>
      <c r="AY564" s="19" t="s">
        <v>129</v>
      </c>
      <c r="BE564" s="218">
        <f>IF(N564="základní",J564,0)</f>
        <v>0</v>
      </c>
      <c r="BF564" s="218">
        <f>IF(N564="snížená",J564,0)</f>
        <v>0</v>
      </c>
      <c r="BG564" s="218">
        <f>IF(N564="zákl. přenesená",J564,0)</f>
        <v>0</v>
      </c>
      <c r="BH564" s="218">
        <f>IF(N564="sníž. přenesená",J564,0)</f>
        <v>0</v>
      </c>
      <c r="BI564" s="218">
        <f>IF(N564="nulová",J564,0)</f>
        <v>0</v>
      </c>
      <c r="BJ564" s="19" t="s">
        <v>137</v>
      </c>
      <c r="BK564" s="218">
        <f>ROUND(I564*H564,2)</f>
        <v>0</v>
      </c>
      <c r="BL564" s="19" t="s">
        <v>238</v>
      </c>
      <c r="BM564" s="217" t="s">
        <v>1051</v>
      </c>
    </row>
    <row r="565" s="2" customFormat="1">
      <c r="A565" s="40"/>
      <c r="B565" s="41"/>
      <c r="C565" s="42"/>
      <c r="D565" s="219" t="s">
        <v>139</v>
      </c>
      <c r="E565" s="42"/>
      <c r="F565" s="220" t="s">
        <v>1052</v>
      </c>
      <c r="G565" s="42"/>
      <c r="H565" s="42"/>
      <c r="I565" s="221"/>
      <c r="J565" s="42"/>
      <c r="K565" s="42"/>
      <c r="L565" s="46"/>
      <c r="M565" s="222"/>
      <c r="N565" s="223"/>
      <c r="O565" s="86"/>
      <c r="P565" s="86"/>
      <c r="Q565" s="86"/>
      <c r="R565" s="86"/>
      <c r="S565" s="86"/>
      <c r="T565" s="87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T565" s="19" t="s">
        <v>139</v>
      </c>
      <c r="AU565" s="19" t="s">
        <v>137</v>
      </c>
    </row>
    <row r="566" s="2" customFormat="1" ht="22.2" customHeight="1">
      <c r="A566" s="40"/>
      <c r="B566" s="41"/>
      <c r="C566" s="206" t="s">
        <v>1053</v>
      </c>
      <c r="D566" s="206" t="s">
        <v>131</v>
      </c>
      <c r="E566" s="207" t="s">
        <v>1054</v>
      </c>
      <c r="F566" s="208" t="s">
        <v>1055</v>
      </c>
      <c r="G566" s="209" t="s">
        <v>432</v>
      </c>
      <c r="H566" s="210">
        <v>4</v>
      </c>
      <c r="I566" s="211"/>
      <c r="J566" s="212">
        <f>ROUND(I566*H566,2)</f>
        <v>0</v>
      </c>
      <c r="K566" s="208" t="s">
        <v>135</v>
      </c>
      <c r="L566" s="46"/>
      <c r="M566" s="213" t="s">
        <v>19</v>
      </c>
      <c r="N566" s="214" t="s">
        <v>44</v>
      </c>
      <c r="O566" s="86"/>
      <c r="P566" s="215">
        <f>O566*H566</f>
        <v>0</v>
      </c>
      <c r="Q566" s="215">
        <v>0.00044000000000000002</v>
      </c>
      <c r="R566" s="215">
        <f>Q566*H566</f>
        <v>0.0017600000000000001</v>
      </c>
      <c r="S566" s="215">
        <v>0</v>
      </c>
      <c r="T566" s="216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17" t="s">
        <v>238</v>
      </c>
      <c r="AT566" s="217" t="s">
        <v>131</v>
      </c>
      <c r="AU566" s="217" t="s">
        <v>137</v>
      </c>
      <c r="AY566" s="19" t="s">
        <v>129</v>
      </c>
      <c r="BE566" s="218">
        <f>IF(N566="základní",J566,0)</f>
        <v>0</v>
      </c>
      <c r="BF566" s="218">
        <f>IF(N566="snížená",J566,0)</f>
        <v>0</v>
      </c>
      <c r="BG566" s="218">
        <f>IF(N566="zákl. přenesená",J566,0)</f>
        <v>0</v>
      </c>
      <c r="BH566" s="218">
        <f>IF(N566="sníž. přenesená",J566,0)</f>
        <v>0</v>
      </c>
      <c r="BI566" s="218">
        <f>IF(N566="nulová",J566,0)</f>
        <v>0</v>
      </c>
      <c r="BJ566" s="19" t="s">
        <v>137</v>
      </c>
      <c r="BK566" s="218">
        <f>ROUND(I566*H566,2)</f>
        <v>0</v>
      </c>
      <c r="BL566" s="19" t="s">
        <v>238</v>
      </c>
      <c r="BM566" s="217" t="s">
        <v>1056</v>
      </c>
    </row>
    <row r="567" s="2" customFormat="1">
      <c r="A567" s="40"/>
      <c r="B567" s="41"/>
      <c r="C567" s="42"/>
      <c r="D567" s="219" t="s">
        <v>139</v>
      </c>
      <c r="E567" s="42"/>
      <c r="F567" s="220" t="s">
        <v>1057</v>
      </c>
      <c r="G567" s="42"/>
      <c r="H567" s="42"/>
      <c r="I567" s="221"/>
      <c r="J567" s="42"/>
      <c r="K567" s="42"/>
      <c r="L567" s="46"/>
      <c r="M567" s="222"/>
      <c r="N567" s="223"/>
      <c r="O567" s="86"/>
      <c r="P567" s="86"/>
      <c r="Q567" s="86"/>
      <c r="R567" s="86"/>
      <c r="S567" s="86"/>
      <c r="T567" s="87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T567" s="19" t="s">
        <v>139</v>
      </c>
      <c r="AU567" s="19" t="s">
        <v>137</v>
      </c>
    </row>
    <row r="568" s="2" customFormat="1" ht="19.8" customHeight="1">
      <c r="A568" s="40"/>
      <c r="B568" s="41"/>
      <c r="C568" s="206" t="s">
        <v>1058</v>
      </c>
      <c r="D568" s="206" t="s">
        <v>131</v>
      </c>
      <c r="E568" s="207" t="s">
        <v>1059</v>
      </c>
      <c r="F568" s="208" t="s">
        <v>1060</v>
      </c>
      <c r="G568" s="209" t="s">
        <v>208</v>
      </c>
      <c r="H568" s="210">
        <v>55.200000000000003</v>
      </c>
      <c r="I568" s="211"/>
      <c r="J568" s="212">
        <f>ROUND(I568*H568,2)</f>
        <v>0</v>
      </c>
      <c r="K568" s="208" t="s">
        <v>135</v>
      </c>
      <c r="L568" s="46"/>
      <c r="M568" s="213" t="s">
        <v>19</v>
      </c>
      <c r="N568" s="214" t="s">
        <v>44</v>
      </c>
      <c r="O568" s="86"/>
      <c r="P568" s="215">
        <f>O568*H568</f>
        <v>0</v>
      </c>
      <c r="Q568" s="215">
        <v>0.0020600000000000002</v>
      </c>
      <c r="R568" s="215">
        <f>Q568*H568</f>
        <v>0.11371200000000002</v>
      </c>
      <c r="S568" s="215">
        <v>0</v>
      </c>
      <c r="T568" s="216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17" t="s">
        <v>238</v>
      </c>
      <c r="AT568" s="217" t="s">
        <v>131</v>
      </c>
      <c r="AU568" s="217" t="s">
        <v>137</v>
      </c>
      <c r="AY568" s="19" t="s">
        <v>129</v>
      </c>
      <c r="BE568" s="218">
        <f>IF(N568="základní",J568,0)</f>
        <v>0</v>
      </c>
      <c r="BF568" s="218">
        <f>IF(N568="snížená",J568,0)</f>
        <v>0</v>
      </c>
      <c r="BG568" s="218">
        <f>IF(N568="zákl. přenesená",J568,0)</f>
        <v>0</v>
      </c>
      <c r="BH568" s="218">
        <f>IF(N568="sníž. přenesená",J568,0)</f>
        <v>0</v>
      </c>
      <c r="BI568" s="218">
        <f>IF(N568="nulová",J568,0)</f>
        <v>0</v>
      </c>
      <c r="BJ568" s="19" t="s">
        <v>137</v>
      </c>
      <c r="BK568" s="218">
        <f>ROUND(I568*H568,2)</f>
        <v>0</v>
      </c>
      <c r="BL568" s="19" t="s">
        <v>238</v>
      </c>
      <c r="BM568" s="217" t="s">
        <v>1061</v>
      </c>
    </row>
    <row r="569" s="2" customFormat="1">
      <c r="A569" s="40"/>
      <c r="B569" s="41"/>
      <c r="C569" s="42"/>
      <c r="D569" s="219" t="s">
        <v>139</v>
      </c>
      <c r="E569" s="42"/>
      <c r="F569" s="220" t="s">
        <v>1062</v>
      </c>
      <c r="G569" s="42"/>
      <c r="H569" s="42"/>
      <c r="I569" s="221"/>
      <c r="J569" s="42"/>
      <c r="K569" s="42"/>
      <c r="L569" s="46"/>
      <c r="M569" s="222"/>
      <c r="N569" s="223"/>
      <c r="O569" s="86"/>
      <c r="P569" s="86"/>
      <c r="Q569" s="86"/>
      <c r="R569" s="86"/>
      <c r="S569" s="86"/>
      <c r="T569" s="87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T569" s="19" t="s">
        <v>139</v>
      </c>
      <c r="AU569" s="19" t="s">
        <v>137</v>
      </c>
    </row>
    <row r="570" s="2" customFormat="1" ht="22.2" customHeight="1">
      <c r="A570" s="40"/>
      <c r="B570" s="41"/>
      <c r="C570" s="206" t="s">
        <v>1063</v>
      </c>
      <c r="D570" s="206" t="s">
        <v>131</v>
      </c>
      <c r="E570" s="207" t="s">
        <v>1064</v>
      </c>
      <c r="F570" s="208" t="s">
        <v>1065</v>
      </c>
      <c r="G570" s="209" t="s">
        <v>670</v>
      </c>
      <c r="H570" s="210">
        <v>6.6269999999999998</v>
      </c>
      <c r="I570" s="211"/>
      <c r="J570" s="212">
        <f>ROUND(I570*H570,2)</f>
        <v>0</v>
      </c>
      <c r="K570" s="208" t="s">
        <v>135</v>
      </c>
      <c r="L570" s="46"/>
      <c r="M570" s="213" t="s">
        <v>19</v>
      </c>
      <c r="N570" s="214" t="s">
        <v>44</v>
      </c>
      <c r="O570" s="86"/>
      <c r="P570" s="215">
        <f>O570*H570</f>
        <v>0</v>
      </c>
      <c r="Q570" s="215">
        <v>0</v>
      </c>
      <c r="R570" s="215">
        <f>Q570*H570</f>
        <v>0</v>
      </c>
      <c r="S570" s="215">
        <v>0</v>
      </c>
      <c r="T570" s="216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17" t="s">
        <v>238</v>
      </c>
      <c r="AT570" s="217" t="s">
        <v>131</v>
      </c>
      <c r="AU570" s="217" t="s">
        <v>137</v>
      </c>
      <c r="AY570" s="19" t="s">
        <v>129</v>
      </c>
      <c r="BE570" s="218">
        <f>IF(N570="základní",J570,0)</f>
        <v>0</v>
      </c>
      <c r="BF570" s="218">
        <f>IF(N570="snížená",J570,0)</f>
        <v>0</v>
      </c>
      <c r="BG570" s="218">
        <f>IF(N570="zákl. přenesená",J570,0)</f>
        <v>0</v>
      </c>
      <c r="BH570" s="218">
        <f>IF(N570="sníž. přenesená",J570,0)</f>
        <v>0</v>
      </c>
      <c r="BI570" s="218">
        <f>IF(N570="nulová",J570,0)</f>
        <v>0</v>
      </c>
      <c r="BJ570" s="19" t="s">
        <v>137</v>
      </c>
      <c r="BK570" s="218">
        <f>ROUND(I570*H570,2)</f>
        <v>0</v>
      </c>
      <c r="BL570" s="19" t="s">
        <v>238</v>
      </c>
      <c r="BM570" s="217" t="s">
        <v>1066</v>
      </c>
    </row>
    <row r="571" s="2" customFormat="1">
      <c r="A571" s="40"/>
      <c r="B571" s="41"/>
      <c r="C571" s="42"/>
      <c r="D571" s="219" t="s">
        <v>139</v>
      </c>
      <c r="E571" s="42"/>
      <c r="F571" s="220" t="s">
        <v>1067</v>
      </c>
      <c r="G571" s="42"/>
      <c r="H571" s="42"/>
      <c r="I571" s="221"/>
      <c r="J571" s="42"/>
      <c r="K571" s="42"/>
      <c r="L571" s="46"/>
      <c r="M571" s="222"/>
      <c r="N571" s="223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139</v>
      </c>
      <c r="AU571" s="19" t="s">
        <v>137</v>
      </c>
    </row>
    <row r="572" s="12" customFormat="1" ht="22.8" customHeight="1">
      <c r="A572" s="12"/>
      <c r="B572" s="190"/>
      <c r="C572" s="191"/>
      <c r="D572" s="192" t="s">
        <v>71</v>
      </c>
      <c r="E572" s="204" t="s">
        <v>1068</v>
      </c>
      <c r="F572" s="204" t="s">
        <v>1069</v>
      </c>
      <c r="G572" s="191"/>
      <c r="H572" s="191"/>
      <c r="I572" s="194"/>
      <c r="J572" s="205">
        <f>BK572</f>
        <v>0</v>
      </c>
      <c r="K572" s="191"/>
      <c r="L572" s="196"/>
      <c r="M572" s="197"/>
      <c r="N572" s="198"/>
      <c r="O572" s="198"/>
      <c r="P572" s="199">
        <f>SUM(P573:P590)</f>
        <v>0</v>
      </c>
      <c r="Q572" s="198"/>
      <c r="R572" s="199">
        <f>SUM(R573:R590)</f>
        <v>0.55735809999999997</v>
      </c>
      <c r="S572" s="198"/>
      <c r="T572" s="200">
        <f>SUM(T573:T590)</f>
        <v>0.23100000000000001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01" t="s">
        <v>137</v>
      </c>
      <c r="AT572" s="202" t="s">
        <v>71</v>
      </c>
      <c r="AU572" s="202" t="s">
        <v>80</v>
      </c>
      <c r="AY572" s="201" t="s">
        <v>129</v>
      </c>
      <c r="BK572" s="203">
        <f>SUM(BK573:BK590)</f>
        <v>0</v>
      </c>
    </row>
    <row r="573" s="2" customFormat="1" ht="14.4" customHeight="1">
      <c r="A573" s="40"/>
      <c r="B573" s="41"/>
      <c r="C573" s="206" t="s">
        <v>1070</v>
      </c>
      <c r="D573" s="206" t="s">
        <v>131</v>
      </c>
      <c r="E573" s="207" t="s">
        <v>1071</v>
      </c>
      <c r="F573" s="208" t="s">
        <v>1072</v>
      </c>
      <c r="G573" s="209" t="s">
        <v>432</v>
      </c>
      <c r="H573" s="210">
        <v>14</v>
      </c>
      <c r="I573" s="211"/>
      <c r="J573" s="212">
        <f>ROUND(I573*H573,2)</f>
        <v>0</v>
      </c>
      <c r="K573" s="208" t="s">
        <v>135</v>
      </c>
      <c r="L573" s="46"/>
      <c r="M573" s="213" t="s">
        <v>19</v>
      </c>
      <c r="N573" s="214" t="s">
        <v>44</v>
      </c>
      <c r="O573" s="86"/>
      <c r="P573" s="215">
        <f>O573*H573</f>
        <v>0</v>
      </c>
      <c r="Q573" s="215">
        <v>0</v>
      </c>
      <c r="R573" s="215">
        <f>Q573*H573</f>
        <v>0</v>
      </c>
      <c r="S573" s="215">
        <v>0</v>
      </c>
      <c r="T573" s="216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7" t="s">
        <v>238</v>
      </c>
      <c r="AT573" s="217" t="s">
        <v>131</v>
      </c>
      <c r="AU573" s="217" t="s">
        <v>137</v>
      </c>
      <c r="AY573" s="19" t="s">
        <v>129</v>
      </c>
      <c r="BE573" s="218">
        <f>IF(N573="základní",J573,0)</f>
        <v>0</v>
      </c>
      <c r="BF573" s="218">
        <f>IF(N573="snížená",J573,0)</f>
        <v>0</v>
      </c>
      <c r="BG573" s="218">
        <f>IF(N573="zákl. přenesená",J573,0)</f>
        <v>0</v>
      </c>
      <c r="BH573" s="218">
        <f>IF(N573="sníž. přenesená",J573,0)</f>
        <v>0</v>
      </c>
      <c r="BI573" s="218">
        <f>IF(N573="nulová",J573,0)</f>
        <v>0</v>
      </c>
      <c r="BJ573" s="19" t="s">
        <v>137</v>
      </c>
      <c r="BK573" s="218">
        <f>ROUND(I573*H573,2)</f>
        <v>0</v>
      </c>
      <c r="BL573" s="19" t="s">
        <v>238</v>
      </c>
      <c r="BM573" s="217" t="s">
        <v>1073</v>
      </c>
    </row>
    <row r="574" s="2" customFormat="1">
      <c r="A574" s="40"/>
      <c r="B574" s="41"/>
      <c r="C574" s="42"/>
      <c r="D574" s="219" t="s">
        <v>139</v>
      </c>
      <c r="E574" s="42"/>
      <c r="F574" s="220" t="s">
        <v>1074</v>
      </c>
      <c r="G574" s="42"/>
      <c r="H574" s="42"/>
      <c r="I574" s="221"/>
      <c r="J574" s="42"/>
      <c r="K574" s="42"/>
      <c r="L574" s="46"/>
      <c r="M574" s="222"/>
      <c r="N574" s="223"/>
      <c r="O574" s="86"/>
      <c r="P574" s="86"/>
      <c r="Q574" s="86"/>
      <c r="R574" s="86"/>
      <c r="S574" s="86"/>
      <c r="T574" s="87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139</v>
      </c>
      <c r="AU574" s="19" t="s">
        <v>137</v>
      </c>
    </row>
    <row r="575" s="2" customFormat="1" ht="14.4" customHeight="1">
      <c r="A575" s="40"/>
      <c r="B575" s="41"/>
      <c r="C575" s="236" t="s">
        <v>1075</v>
      </c>
      <c r="D575" s="236" t="s">
        <v>165</v>
      </c>
      <c r="E575" s="237" t="s">
        <v>1076</v>
      </c>
      <c r="F575" s="238" t="s">
        <v>1077</v>
      </c>
      <c r="G575" s="239" t="s">
        <v>432</v>
      </c>
      <c r="H575" s="240">
        <v>14</v>
      </c>
      <c r="I575" s="241"/>
      <c r="J575" s="242">
        <f>ROUND(I575*H575,2)</f>
        <v>0</v>
      </c>
      <c r="K575" s="238" t="s">
        <v>209</v>
      </c>
      <c r="L575" s="243"/>
      <c r="M575" s="244" t="s">
        <v>19</v>
      </c>
      <c r="N575" s="245" t="s">
        <v>44</v>
      </c>
      <c r="O575" s="86"/>
      <c r="P575" s="215">
        <f>O575*H575</f>
        <v>0</v>
      </c>
      <c r="Q575" s="215">
        <v>0.014999999999999999</v>
      </c>
      <c r="R575" s="215">
        <f>Q575*H575</f>
        <v>0.20999999999999999</v>
      </c>
      <c r="S575" s="215">
        <v>0</v>
      </c>
      <c r="T575" s="216">
        <f>S575*H575</f>
        <v>0</v>
      </c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17" t="s">
        <v>344</v>
      </c>
      <c r="AT575" s="217" t="s">
        <v>165</v>
      </c>
      <c r="AU575" s="217" t="s">
        <v>137</v>
      </c>
      <c r="AY575" s="19" t="s">
        <v>129</v>
      </c>
      <c r="BE575" s="218">
        <f>IF(N575="základní",J575,0)</f>
        <v>0</v>
      </c>
      <c r="BF575" s="218">
        <f>IF(N575="snížená",J575,0)</f>
        <v>0</v>
      </c>
      <c r="BG575" s="218">
        <f>IF(N575="zákl. přenesená",J575,0)</f>
        <v>0</v>
      </c>
      <c r="BH575" s="218">
        <f>IF(N575="sníž. přenesená",J575,0)</f>
        <v>0</v>
      </c>
      <c r="BI575" s="218">
        <f>IF(N575="nulová",J575,0)</f>
        <v>0</v>
      </c>
      <c r="BJ575" s="19" t="s">
        <v>137</v>
      </c>
      <c r="BK575" s="218">
        <f>ROUND(I575*H575,2)</f>
        <v>0</v>
      </c>
      <c r="BL575" s="19" t="s">
        <v>238</v>
      </c>
      <c r="BM575" s="217" t="s">
        <v>1078</v>
      </c>
    </row>
    <row r="576" s="2" customFormat="1" ht="30" customHeight="1">
      <c r="A576" s="40"/>
      <c r="B576" s="41"/>
      <c r="C576" s="206" t="s">
        <v>1079</v>
      </c>
      <c r="D576" s="206" t="s">
        <v>131</v>
      </c>
      <c r="E576" s="207" t="s">
        <v>1080</v>
      </c>
      <c r="F576" s="208" t="s">
        <v>1081</v>
      </c>
      <c r="G576" s="209" t="s">
        <v>432</v>
      </c>
      <c r="H576" s="210">
        <v>6</v>
      </c>
      <c r="I576" s="211"/>
      <c r="J576" s="212">
        <f>ROUND(I576*H576,2)</f>
        <v>0</v>
      </c>
      <c r="K576" s="208" t="s">
        <v>135</v>
      </c>
      <c r="L576" s="46"/>
      <c r="M576" s="213" t="s">
        <v>19</v>
      </c>
      <c r="N576" s="214" t="s">
        <v>44</v>
      </c>
      <c r="O576" s="86"/>
      <c r="P576" s="215">
        <f>O576*H576</f>
        <v>0</v>
      </c>
      <c r="Q576" s="215">
        <v>1.0000000000000001E-05</v>
      </c>
      <c r="R576" s="215">
        <f>Q576*H576</f>
        <v>6.0000000000000008E-05</v>
      </c>
      <c r="S576" s="215">
        <v>0</v>
      </c>
      <c r="T576" s="216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17" t="s">
        <v>238</v>
      </c>
      <c r="AT576" s="217" t="s">
        <v>131</v>
      </c>
      <c r="AU576" s="217" t="s">
        <v>137</v>
      </c>
      <c r="AY576" s="19" t="s">
        <v>129</v>
      </c>
      <c r="BE576" s="218">
        <f>IF(N576="základní",J576,0)</f>
        <v>0</v>
      </c>
      <c r="BF576" s="218">
        <f>IF(N576="snížená",J576,0)</f>
        <v>0</v>
      </c>
      <c r="BG576" s="218">
        <f>IF(N576="zákl. přenesená",J576,0)</f>
        <v>0</v>
      </c>
      <c r="BH576" s="218">
        <f>IF(N576="sníž. přenesená",J576,0)</f>
        <v>0</v>
      </c>
      <c r="BI576" s="218">
        <f>IF(N576="nulová",J576,0)</f>
        <v>0</v>
      </c>
      <c r="BJ576" s="19" t="s">
        <v>137</v>
      </c>
      <c r="BK576" s="218">
        <f>ROUND(I576*H576,2)</f>
        <v>0</v>
      </c>
      <c r="BL576" s="19" t="s">
        <v>238</v>
      </c>
      <c r="BM576" s="217" t="s">
        <v>1082</v>
      </c>
    </row>
    <row r="577" s="2" customFormat="1">
      <c r="A577" s="40"/>
      <c r="B577" s="41"/>
      <c r="C577" s="42"/>
      <c r="D577" s="219" t="s">
        <v>139</v>
      </c>
      <c r="E577" s="42"/>
      <c r="F577" s="220" t="s">
        <v>1083</v>
      </c>
      <c r="G577" s="42"/>
      <c r="H577" s="42"/>
      <c r="I577" s="221"/>
      <c r="J577" s="42"/>
      <c r="K577" s="42"/>
      <c r="L577" s="46"/>
      <c r="M577" s="222"/>
      <c r="N577" s="223"/>
      <c r="O577" s="86"/>
      <c r="P577" s="86"/>
      <c r="Q577" s="86"/>
      <c r="R577" s="86"/>
      <c r="S577" s="86"/>
      <c r="T577" s="87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T577" s="19" t="s">
        <v>139</v>
      </c>
      <c r="AU577" s="19" t="s">
        <v>137</v>
      </c>
    </row>
    <row r="578" s="2" customFormat="1" ht="14.4" customHeight="1">
      <c r="A578" s="40"/>
      <c r="B578" s="41"/>
      <c r="C578" s="236" t="s">
        <v>1084</v>
      </c>
      <c r="D578" s="236" t="s">
        <v>165</v>
      </c>
      <c r="E578" s="237" t="s">
        <v>1085</v>
      </c>
      <c r="F578" s="238" t="s">
        <v>1086</v>
      </c>
      <c r="G578" s="239" t="s">
        <v>432</v>
      </c>
      <c r="H578" s="240">
        <v>6</v>
      </c>
      <c r="I578" s="241"/>
      <c r="J578" s="242">
        <f>ROUND(I578*H578,2)</f>
        <v>0</v>
      </c>
      <c r="K578" s="238" t="s">
        <v>135</v>
      </c>
      <c r="L578" s="243"/>
      <c r="M578" s="244" t="s">
        <v>19</v>
      </c>
      <c r="N578" s="245" t="s">
        <v>44</v>
      </c>
      <c r="O578" s="86"/>
      <c r="P578" s="215">
        <f>O578*H578</f>
        <v>0</v>
      </c>
      <c r="Q578" s="215">
        <v>0.00040000000000000002</v>
      </c>
      <c r="R578" s="215">
        <f>Q578*H578</f>
        <v>0.0024000000000000002</v>
      </c>
      <c r="S578" s="215">
        <v>0</v>
      </c>
      <c r="T578" s="216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17" t="s">
        <v>344</v>
      </c>
      <c r="AT578" s="217" t="s">
        <v>165</v>
      </c>
      <c r="AU578" s="217" t="s">
        <v>137</v>
      </c>
      <c r="AY578" s="19" t="s">
        <v>129</v>
      </c>
      <c r="BE578" s="218">
        <f>IF(N578="základní",J578,0)</f>
        <v>0</v>
      </c>
      <c r="BF578" s="218">
        <f>IF(N578="snížená",J578,0)</f>
        <v>0</v>
      </c>
      <c r="BG578" s="218">
        <f>IF(N578="zákl. přenesená",J578,0)</f>
        <v>0</v>
      </c>
      <c r="BH578" s="218">
        <f>IF(N578="sníž. přenesená",J578,0)</f>
        <v>0</v>
      </c>
      <c r="BI578" s="218">
        <f>IF(N578="nulová",J578,0)</f>
        <v>0</v>
      </c>
      <c r="BJ578" s="19" t="s">
        <v>137</v>
      </c>
      <c r="BK578" s="218">
        <f>ROUND(I578*H578,2)</f>
        <v>0</v>
      </c>
      <c r="BL578" s="19" t="s">
        <v>238</v>
      </c>
      <c r="BM578" s="217" t="s">
        <v>1087</v>
      </c>
    </row>
    <row r="579" s="2" customFormat="1" ht="14.4" customHeight="1">
      <c r="A579" s="40"/>
      <c r="B579" s="41"/>
      <c r="C579" s="206" t="s">
        <v>1088</v>
      </c>
      <c r="D579" s="206" t="s">
        <v>131</v>
      </c>
      <c r="E579" s="207" t="s">
        <v>1089</v>
      </c>
      <c r="F579" s="208" t="s">
        <v>1090</v>
      </c>
      <c r="G579" s="209" t="s">
        <v>208</v>
      </c>
      <c r="H579" s="210">
        <v>102</v>
      </c>
      <c r="I579" s="211"/>
      <c r="J579" s="212">
        <f>ROUND(I579*H579,2)</f>
        <v>0</v>
      </c>
      <c r="K579" s="208" t="s">
        <v>19</v>
      </c>
      <c r="L579" s="46"/>
      <c r="M579" s="213" t="s">
        <v>19</v>
      </c>
      <c r="N579" s="214" t="s">
        <v>44</v>
      </c>
      <c r="O579" s="86"/>
      <c r="P579" s="215">
        <f>O579*H579</f>
        <v>0</v>
      </c>
      <c r="Q579" s="215">
        <v>0</v>
      </c>
      <c r="R579" s="215">
        <f>Q579*H579</f>
        <v>0</v>
      </c>
      <c r="S579" s="215">
        <v>0</v>
      </c>
      <c r="T579" s="216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17" t="s">
        <v>238</v>
      </c>
      <c r="AT579" s="217" t="s">
        <v>131</v>
      </c>
      <c r="AU579" s="217" t="s">
        <v>137</v>
      </c>
      <c r="AY579" s="19" t="s">
        <v>129</v>
      </c>
      <c r="BE579" s="218">
        <f>IF(N579="základní",J579,0)</f>
        <v>0</v>
      </c>
      <c r="BF579" s="218">
        <f>IF(N579="snížená",J579,0)</f>
        <v>0</v>
      </c>
      <c r="BG579" s="218">
        <f>IF(N579="zákl. přenesená",J579,0)</f>
        <v>0</v>
      </c>
      <c r="BH579" s="218">
        <f>IF(N579="sníž. přenesená",J579,0)</f>
        <v>0</v>
      </c>
      <c r="BI579" s="218">
        <f>IF(N579="nulová",J579,0)</f>
        <v>0</v>
      </c>
      <c r="BJ579" s="19" t="s">
        <v>137</v>
      </c>
      <c r="BK579" s="218">
        <f>ROUND(I579*H579,2)</f>
        <v>0</v>
      </c>
      <c r="BL579" s="19" t="s">
        <v>238</v>
      </c>
      <c r="BM579" s="217" t="s">
        <v>1091</v>
      </c>
    </row>
    <row r="580" s="2" customFormat="1" ht="14.4" customHeight="1">
      <c r="A580" s="40"/>
      <c r="B580" s="41"/>
      <c r="C580" s="236" t="s">
        <v>1092</v>
      </c>
      <c r="D580" s="236" t="s">
        <v>165</v>
      </c>
      <c r="E580" s="237" t="s">
        <v>1093</v>
      </c>
      <c r="F580" s="238" t="s">
        <v>1094</v>
      </c>
      <c r="G580" s="239" t="s">
        <v>432</v>
      </c>
      <c r="H580" s="240">
        <v>102</v>
      </c>
      <c r="I580" s="241"/>
      <c r="J580" s="242">
        <f>ROUND(I580*H580,2)</f>
        <v>0</v>
      </c>
      <c r="K580" s="238" t="s">
        <v>135</v>
      </c>
      <c r="L580" s="243"/>
      <c r="M580" s="244" t="s">
        <v>19</v>
      </c>
      <c r="N580" s="245" t="s">
        <v>44</v>
      </c>
      <c r="O580" s="86"/>
      <c r="P580" s="215">
        <f>O580*H580</f>
        <v>0</v>
      </c>
      <c r="Q580" s="215">
        <v>0.002</v>
      </c>
      <c r="R580" s="215">
        <f>Q580*H580</f>
        <v>0.20400000000000002</v>
      </c>
      <c r="S580" s="215">
        <v>0</v>
      </c>
      <c r="T580" s="216">
        <f>S580*H580</f>
        <v>0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17" t="s">
        <v>344</v>
      </c>
      <c r="AT580" s="217" t="s">
        <v>165</v>
      </c>
      <c r="AU580" s="217" t="s">
        <v>137</v>
      </c>
      <c r="AY580" s="19" t="s">
        <v>129</v>
      </c>
      <c r="BE580" s="218">
        <f>IF(N580="základní",J580,0)</f>
        <v>0</v>
      </c>
      <c r="BF580" s="218">
        <f>IF(N580="snížená",J580,0)</f>
        <v>0</v>
      </c>
      <c r="BG580" s="218">
        <f>IF(N580="zákl. přenesená",J580,0)</f>
        <v>0</v>
      </c>
      <c r="BH580" s="218">
        <f>IF(N580="sníž. přenesená",J580,0)</f>
        <v>0</v>
      </c>
      <c r="BI580" s="218">
        <f>IF(N580="nulová",J580,0)</f>
        <v>0</v>
      </c>
      <c r="BJ580" s="19" t="s">
        <v>137</v>
      </c>
      <c r="BK580" s="218">
        <f>ROUND(I580*H580,2)</f>
        <v>0</v>
      </c>
      <c r="BL580" s="19" t="s">
        <v>238</v>
      </c>
      <c r="BM580" s="217" t="s">
        <v>1095</v>
      </c>
    </row>
    <row r="581" s="2" customFormat="1">
      <c r="A581" s="40"/>
      <c r="B581" s="41"/>
      <c r="C581" s="42"/>
      <c r="D581" s="226" t="s">
        <v>212</v>
      </c>
      <c r="E581" s="42"/>
      <c r="F581" s="267" t="s">
        <v>1096</v>
      </c>
      <c r="G581" s="42"/>
      <c r="H581" s="42"/>
      <c r="I581" s="221"/>
      <c r="J581" s="42"/>
      <c r="K581" s="42"/>
      <c r="L581" s="46"/>
      <c r="M581" s="222"/>
      <c r="N581" s="223"/>
      <c r="O581" s="86"/>
      <c r="P581" s="86"/>
      <c r="Q581" s="86"/>
      <c r="R581" s="86"/>
      <c r="S581" s="86"/>
      <c r="T581" s="87"/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T581" s="19" t="s">
        <v>212</v>
      </c>
      <c r="AU581" s="19" t="s">
        <v>137</v>
      </c>
    </row>
    <row r="582" s="2" customFormat="1" ht="14.4" customHeight="1">
      <c r="A582" s="40"/>
      <c r="B582" s="41"/>
      <c r="C582" s="236" t="s">
        <v>1097</v>
      </c>
      <c r="D582" s="236" t="s">
        <v>165</v>
      </c>
      <c r="E582" s="237" t="s">
        <v>1098</v>
      </c>
      <c r="F582" s="238" t="s">
        <v>1099</v>
      </c>
      <c r="G582" s="239" t="s">
        <v>432</v>
      </c>
      <c r="H582" s="240">
        <v>102</v>
      </c>
      <c r="I582" s="241"/>
      <c r="J582" s="242">
        <f>ROUND(I582*H582,2)</f>
        <v>0</v>
      </c>
      <c r="K582" s="238" t="s">
        <v>135</v>
      </c>
      <c r="L582" s="243"/>
      <c r="M582" s="244" t="s">
        <v>19</v>
      </c>
      <c r="N582" s="245" t="s">
        <v>44</v>
      </c>
      <c r="O582" s="86"/>
      <c r="P582" s="215">
        <f>O582*H582</f>
        <v>0</v>
      </c>
      <c r="Q582" s="215">
        <v>0.00021000000000000001</v>
      </c>
      <c r="R582" s="215">
        <f>Q582*H582</f>
        <v>0.021420000000000002</v>
      </c>
      <c r="S582" s="215">
        <v>0</v>
      </c>
      <c r="T582" s="216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17" t="s">
        <v>344</v>
      </c>
      <c r="AT582" s="217" t="s">
        <v>165</v>
      </c>
      <c r="AU582" s="217" t="s">
        <v>137</v>
      </c>
      <c r="AY582" s="19" t="s">
        <v>129</v>
      </c>
      <c r="BE582" s="218">
        <f>IF(N582="základní",J582,0)</f>
        <v>0</v>
      </c>
      <c r="BF582" s="218">
        <f>IF(N582="snížená",J582,0)</f>
        <v>0</v>
      </c>
      <c r="BG582" s="218">
        <f>IF(N582="zákl. přenesená",J582,0)</f>
        <v>0</v>
      </c>
      <c r="BH582" s="218">
        <f>IF(N582="sníž. přenesená",J582,0)</f>
        <v>0</v>
      </c>
      <c r="BI582" s="218">
        <f>IF(N582="nulová",J582,0)</f>
        <v>0</v>
      </c>
      <c r="BJ582" s="19" t="s">
        <v>137</v>
      </c>
      <c r="BK582" s="218">
        <f>ROUND(I582*H582,2)</f>
        <v>0</v>
      </c>
      <c r="BL582" s="19" t="s">
        <v>238</v>
      </c>
      <c r="BM582" s="217" t="s">
        <v>1100</v>
      </c>
    </row>
    <row r="583" s="2" customFormat="1" ht="22.2" customHeight="1">
      <c r="A583" s="40"/>
      <c r="B583" s="41"/>
      <c r="C583" s="206" t="s">
        <v>1101</v>
      </c>
      <c r="D583" s="206" t="s">
        <v>131</v>
      </c>
      <c r="E583" s="207" t="s">
        <v>1102</v>
      </c>
      <c r="F583" s="208" t="s">
        <v>1103</v>
      </c>
      <c r="G583" s="209" t="s">
        <v>134</v>
      </c>
      <c r="H583" s="210">
        <v>742.10000000000002</v>
      </c>
      <c r="I583" s="211"/>
      <c r="J583" s="212">
        <f>ROUND(I583*H583,2)</f>
        <v>0</v>
      </c>
      <c r="K583" s="208" t="s">
        <v>209</v>
      </c>
      <c r="L583" s="46"/>
      <c r="M583" s="213" t="s">
        <v>19</v>
      </c>
      <c r="N583" s="214" t="s">
        <v>44</v>
      </c>
      <c r="O583" s="86"/>
      <c r="P583" s="215">
        <f>O583*H583</f>
        <v>0</v>
      </c>
      <c r="Q583" s="215">
        <v>0</v>
      </c>
      <c r="R583" s="215">
        <f>Q583*H583</f>
        <v>0</v>
      </c>
      <c r="S583" s="215">
        <v>0</v>
      </c>
      <c r="T583" s="216">
        <f>S583*H583</f>
        <v>0</v>
      </c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R583" s="217" t="s">
        <v>238</v>
      </c>
      <c r="AT583" s="217" t="s">
        <v>131</v>
      </c>
      <c r="AU583" s="217" t="s">
        <v>137</v>
      </c>
      <c r="AY583" s="19" t="s">
        <v>129</v>
      </c>
      <c r="BE583" s="218">
        <f>IF(N583="základní",J583,0)</f>
        <v>0</v>
      </c>
      <c r="BF583" s="218">
        <f>IF(N583="snížená",J583,0)</f>
        <v>0</v>
      </c>
      <c r="BG583" s="218">
        <f>IF(N583="zákl. přenesená",J583,0)</f>
        <v>0</v>
      </c>
      <c r="BH583" s="218">
        <f>IF(N583="sníž. přenesená",J583,0)</f>
        <v>0</v>
      </c>
      <c r="BI583" s="218">
        <f>IF(N583="nulová",J583,0)</f>
        <v>0</v>
      </c>
      <c r="BJ583" s="19" t="s">
        <v>137</v>
      </c>
      <c r="BK583" s="218">
        <f>ROUND(I583*H583,2)</f>
        <v>0</v>
      </c>
      <c r="BL583" s="19" t="s">
        <v>238</v>
      </c>
      <c r="BM583" s="217" t="s">
        <v>1104</v>
      </c>
    </row>
    <row r="584" s="2" customFormat="1">
      <c r="A584" s="40"/>
      <c r="B584" s="41"/>
      <c r="C584" s="42"/>
      <c r="D584" s="219" t="s">
        <v>139</v>
      </c>
      <c r="E584" s="42"/>
      <c r="F584" s="220" t="s">
        <v>1105</v>
      </c>
      <c r="G584" s="42"/>
      <c r="H584" s="42"/>
      <c r="I584" s="221"/>
      <c r="J584" s="42"/>
      <c r="K584" s="42"/>
      <c r="L584" s="46"/>
      <c r="M584" s="222"/>
      <c r="N584" s="223"/>
      <c r="O584" s="86"/>
      <c r="P584" s="86"/>
      <c r="Q584" s="86"/>
      <c r="R584" s="86"/>
      <c r="S584" s="86"/>
      <c r="T584" s="87"/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T584" s="19" t="s">
        <v>139</v>
      </c>
      <c r="AU584" s="19" t="s">
        <v>137</v>
      </c>
    </row>
    <row r="585" s="2" customFormat="1" ht="22.2" customHeight="1">
      <c r="A585" s="40"/>
      <c r="B585" s="41"/>
      <c r="C585" s="236" t="s">
        <v>1106</v>
      </c>
      <c r="D585" s="236" t="s">
        <v>165</v>
      </c>
      <c r="E585" s="237" t="s">
        <v>1107</v>
      </c>
      <c r="F585" s="238" t="s">
        <v>1108</v>
      </c>
      <c r="G585" s="239" t="s">
        <v>134</v>
      </c>
      <c r="H585" s="240">
        <v>853.41499999999996</v>
      </c>
      <c r="I585" s="241"/>
      <c r="J585" s="242">
        <f>ROUND(I585*H585,2)</f>
        <v>0</v>
      </c>
      <c r="K585" s="238" t="s">
        <v>209</v>
      </c>
      <c r="L585" s="243"/>
      <c r="M585" s="244" t="s">
        <v>19</v>
      </c>
      <c r="N585" s="245" t="s">
        <v>44</v>
      </c>
      <c r="O585" s="86"/>
      <c r="P585" s="215">
        <f>O585*H585</f>
        <v>0</v>
      </c>
      <c r="Q585" s="215">
        <v>0.00013999999999999999</v>
      </c>
      <c r="R585" s="215">
        <f>Q585*H585</f>
        <v>0.11947809999999999</v>
      </c>
      <c r="S585" s="215">
        <v>0</v>
      </c>
      <c r="T585" s="216">
        <f>S585*H585</f>
        <v>0</v>
      </c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17" t="s">
        <v>344</v>
      </c>
      <c r="AT585" s="217" t="s">
        <v>165</v>
      </c>
      <c r="AU585" s="217" t="s">
        <v>137</v>
      </c>
      <c r="AY585" s="19" t="s">
        <v>129</v>
      </c>
      <c r="BE585" s="218">
        <f>IF(N585="základní",J585,0)</f>
        <v>0</v>
      </c>
      <c r="BF585" s="218">
        <f>IF(N585="snížená",J585,0)</f>
        <v>0</v>
      </c>
      <c r="BG585" s="218">
        <f>IF(N585="zákl. přenesená",J585,0)</f>
        <v>0</v>
      </c>
      <c r="BH585" s="218">
        <f>IF(N585="sníž. přenesená",J585,0)</f>
        <v>0</v>
      </c>
      <c r="BI585" s="218">
        <f>IF(N585="nulová",J585,0)</f>
        <v>0</v>
      </c>
      <c r="BJ585" s="19" t="s">
        <v>137</v>
      </c>
      <c r="BK585" s="218">
        <f>ROUND(I585*H585,2)</f>
        <v>0</v>
      </c>
      <c r="BL585" s="19" t="s">
        <v>238</v>
      </c>
      <c r="BM585" s="217" t="s">
        <v>1109</v>
      </c>
    </row>
    <row r="586" s="13" customFormat="1">
      <c r="A586" s="13"/>
      <c r="B586" s="224"/>
      <c r="C586" s="225"/>
      <c r="D586" s="226" t="s">
        <v>141</v>
      </c>
      <c r="E586" s="225"/>
      <c r="F586" s="228" t="s">
        <v>1110</v>
      </c>
      <c r="G586" s="225"/>
      <c r="H586" s="229">
        <v>853.41499999999996</v>
      </c>
      <c r="I586" s="230"/>
      <c r="J586" s="225"/>
      <c r="K586" s="225"/>
      <c r="L586" s="231"/>
      <c r="M586" s="232"/>
      <c r="N586" s="233"/>
      <c r="O586" s="233"/>
      <c r="P586" s="233"/>
      <c r="Q586" s="233"/>
      <c r="R586" s="233"/>
      <c r="S586" s="233"/>
      <c r="T586" s="234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5" t="s">
        <v>141</v>
      </c>
      <c r="AU586" s="235" t="s">
        <v>137</v>
      </c>
      <c r="AV586" s="13" t="s">
        <v>137</v>
      </c>
      <c r="AW586" s="13" t="s">
        <v>4</v>
      </c>
      <c r="AX586" s="13" t="s">
        <v>80</v>
      </c>
      <c r="AY586" s="235" t="s">
        <v>129</v>
      </c>
    </row>
    <row r="587" s="2" customFormat="1" ht="14.4" customHeight="1">
      <c r="A587" s="40"/>
      <c r="B587" s="41"/>
      <c r="C587" s="206" t="s">
        <v>1111</v>
      </c>
      <c r="D587" s="206" t="s">
        <v>131</v>
      </c>
      <c r="E587" s="207" t="s">
        <v>1112</v>
      </c>
      <c r="F587" s="208" t="s">
        <v>1113</v>
      </c>
      <c r="G587" s="209" t="s">
        <v>432</v>
      </c>
      <c r="H587" s="210">
        <v>14</v>
      </c>
      <c r="I587" s="211"/>
      <c r="J587" s="212">
        <f>ROUND(I587*H587,2)</f>
        <v>0</v>
      </c>
      <c r="K587" s="208" t="s">
        <v>209</v>
      </c>
      <c r="L587" s="46"/>
      <c r="M587" s="213" t="s">
        <v>19</v>
      </c>
      <c r="N587" s="214" t="s">
        <v>44</v>
      </c>
      <c r="O587" s="86"/>
      <c r="P587" s="215">
        <f>O587*H587</f>
        <v>0</v>
      </c>
      <c r="Q587" s="215">
        <v>0</v>
      </c>
      <c r="R587" s="215">
        <f>Q587*H587</f>
        <v>0</v>
      </c>
      <c r="S587" s="215">
        <v>0.016500000000000001</v>
      </c>
      <c r="T587" s="216">
        <f>S587*H587</f>
        <v>0.23100000000000001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17" t="s">
        <v>238</v>
      </c>
      <c r="AT587" s="217" t="s">
        <v>131</v>
      </c>
      <c r="AU587" s="217" t="s">
        <v>137</v>
      </c>
      <c r="AY587" s="19" t="s">
        <v>129</v>
      </c>
      <c r="BE587" s="218">
        <f>IF(N587="základní",J587,0)</f>
        <v>0</v>
      </c>
      <c r="BF587" s="218">
        <f>IF(N587="snížená",J587,0)</f>
        <v>0</v>
      </c>
      <c r="BG587" s="218">
        <f>IF(N587="zákl. přenesená",J587,0)</f>
        <v>0</v>
      </c>
      <c r="BH587" s="218">
        <f>IF(N587="sníž. přenesená",J587,0)</f>
        <v>0</v>
      </c>
      <c r="BI587" s="218">
        <f>IF(N587="nulová",J587,0)</f>
        <v>0</v>
      </c>
      <c r="BJ587" s="19" t="s">
        <v>137</v>
      </c>
      <c r="BK587" s="218">
        <f>ROUND(I587*H587,2)</f>
        <v>0</v>
      </c>
      <c r="BL587" s="19" t="s">
        <v>238</v>
      </c>
      <c r="BM587" s="217" t="s">
        <v>1114</v>
      </c>
    </row>
    <row r="588" s="2" customFormat="1">
      <c r="A588" s="40"/>
      <c r="B588" s="41"/>
      <c r="C588" s="42"/>
      <c r="D588" s="219" t="s">
        <v>139</v>
      </c>
      <c r="E588" s="42"/>
      <c r="F588" s="220" t="s">
        <v>1115</v>
      </c>
      <c r="G588" s="42"/>
      <c r="H588" s="42"/>
      <c r="I588" s="221"/>
      <c r="J588" s="42"/>
      <c r="K588" s="42"/>
      <c r="L588" s="46"/>
      <c r="M588" s="222"/>
      <c r="N588" s="223"/>
      <c r="O588" s="86"/>
      <c r="P588" s="86"/>
      <c r="Q588" s="86"/>
      <c r="R588" s="86"/>
      <c r="S588" s="86"/>
      <c r="T588" s="87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T588" s="19" t="s">
        <v>139</v>
      </c>
      <c r="AU588" s="19" t="s">
        <v>137</v>
      </c>
    </row>
    <row r="589" s="2" customFormat="1" ht="22.2" customHeight="1">
      <c r="A589" s="40"/>
      <c r="B589" s="41"/>
      <c r="C589" s="206" t="s">
        <v>1116</v>
      </c>
      <c r="D589" s="206" t="s">
        <v>131</v>
      </c>
      <c r="E589" s="207" t="s">
        <v>1117</v>
      </c>
      <c r="F589" s="208" t="s">
        <v>1118</v>
      </c>
      <c r="G589" s="209" t="s">
        <v>670</v>
      </c>
      <c r="H589" s="210">
        <v>0.55700000000000005</v>
      </c>
      <c r="I589" s="211"/>
      <c r="J589" s="212">
        <f>ROUND(I589*H589,2)</f>
        <v>0</v>
      </c>
      <c r="K589" s="208" t="s">
        <v>135</v>
      </c>
      <c r="L589" s="46"/>
      <c r="M589" s="213" t="s">
        <v>19</v>
      </c>
      <c r="N589" s="214" t="s">
        <v>44</v>
      </c>
      <c r="O589" s="86"/>
      <c r="P589" s="215">
        <f>O589*H589</f>
        <v>0</v>
      </c>
      <c r="Q589" s="215">
        <v>0</v>
      </c>
      <c r="R589" s="215">
        <f>Q589*H589</f>
        <v>0</v>
      </c>
      <c r="S589" s="215">
        <v>0</v>
      </c>
      <c r="T589" s="216">
        <f>S589*H589</f>
        <v>0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17" t="s">
        <v>238</v>
      </c>
      <c r="AT589" s="217" t="s">
        <v>131</v>
      </c>
      <c r="AU589" s="217" t="s">
        <v>137</v>
      </c>
      <c r="AY589" s="19" t="s">
        <v>129</v>
      </c>
      <c r="BE589" s="218">
        <f>IF(N589="základní",J589,0)</f>
        <v>0</v>
      </c>
      <c r="BF589" s="218">
        <f>IF(N589="snížená",J589,0)</f>
        <v>0</v>
      </c>
      <c r="BG589" s="218">
        <f>IF(N589="zákl. přenesená",J589,0)</f>
        <v>0</v>
      </c>
      <c r="BH589" s="218">
        <f>IF(N589="sníž. přenesená",J589,0)</f>
        <v>0</v>
      </c>
      <c r="BI589" s="218">
        <f>IF(N589="nulová",J589,0)</f>
        <v>0</v>
      </c>
      <c r="BJ589" s="19" t="s">
        <v>137</v>
      </c>
      <c r="BK589" s="218">
        <f>ROUND(I589*H589,2)</f>
        <v>0</v>
      </c>
      <c r="BL589" s="19" t="s">
        <v>238</v>
      </c>
      <c r="BM589" s="217" t="s">
        <v>1119</v>
      </c>
    </row>
    <row r="590" s="2" customFormat="1">
      <c r="A590" s="40"/>
      <c r="B590" s="41"/>
      <c r="C590" s="42"/>
      <c r="D590" s="219" t="s">
        <v>139</v>
      </c>
      <c r="E590" s="42"/>
      <c r="F590" s="220" t="s">
        <v>1120</v>
      </c>
      <c r="G590" s="42"/>
      <c r="H590" s="42"/>
      <c r="I590" s="221"/>
      <c r="J590" s="42"/>
      <c r="K590" s="42"/>
      <c r="L590" s="46"/>
      <c r="M590" s="222"/>
      <c r="N590" s="223"/>
      <c r="O590" s="86"/>
      <c r="P590" s="86"/>
      <c r="Q590" s="86"/>
      <c r="R590" s="86"/>
      <c r="S590" s="86"/>
      <c r="T590" s="87"/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T590" s="19" t="s">
        <v>139</v>
      </c>
      <c r="AU590" s="19" t="s">
        <v>137</v>
      </c>
    </row>
    <row r="591" s="12" customFormat="1" ht="22.8" customHeight="1">
      <c r="A591" s="12"/>
      <c r="B591" s="190"/>
      <c r="C591" s="191"/>
      <c r="D591" s="192" t="s">
        <v>71</v>
      </c>
      <c r="E591" s="204" t="s">
        <v>1121</v>
      </c>
      <c r="F591" s="204" t="s">
        <v>1122</v>
      </c>
      <c r="G591" s="191"/>
      <c r="H591" s="191"/>
      <c r="I591" s="194"/>
      <c r="J591" s="205">
        <f>BK591</f>
        <v>0</v>
      </c>
      <c r="K591" s="191"/>
      <c r="L591" s="196"/>
      <c r="M591" s="197"/>
      <c r="N591" s="198"/>
      <c r="O591" s="198"/>
      <c r="P591" s="199">
        <f>SUM(P592:P627)</f>
        <v>0</v>
      </c>
      <c r="Q591" s="198"/>
      <c r="R591" s="199">
        <f>SUM(R592:R627)</f>
        <v>0.81796700000000011</v>
      </c>
      <c r="S591" s="198"/>
      <c r="T591" s="200">
        <f>SUM(T592:T627)</f>
        <v>2.1238000000000001</v>
      </c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R591" s="201" t="s">
        <v>137</v>
      </c>
      <c r="AT591" s="202" t="s">
        <v>71</v>
      </c>
      <c r="AU591" s="202" t="s">
        <v>80</v>
      </c>
      <c r="AY591" s="201" t="s">
        <v>129</v>
      </c>
      <c r="BK591" s="203">
        <f>SUM(BK592:BK627)</f>
        <v>0</v>
      </c>
    </row>
    <row r="592" s="2" customFormat="1" ht="14.4" customHeight="1">
      <c r="A592" s="40"/>
      <c r="B592" s="41"/>
      <c r="C592" s="206" t="s">
        <v>1123</v>
      </c>
      <c r="D592" s="206" t="s">
        <v>131</v>
      </c>
      <c r="E592" s="207" t="s">
        <v>1124</v>
      </c>
      <c r="F592" s="208" t="s">
        <v>1125</v>
      </c>
      <c r="G592" s="209" t="s">
        <v>208</v>
      </c>
      <c r="H592" s="210">
        <v>26</v>
      </c>
      <c r="I592" s="211"/>
      <c r="J592" s="212">
        <f>ROUND(I592*H592,2)</f>
        <v>0</v>
      </c>
      <c r="K592" s="208" t="s">
        <v>19</v>
      </c>
      <c r="L592" s="46"/>
      <c r="M592" s="213" t="s">
        <v>19</v>
      </c>
      <c r="N592" s="214" t="s">
        <v>44</v>
      </c>
      <c r="O592" s="86"/>
      <c r="P592" s="215">
        <f>O592*H592</f>
        <v>0</v>
      </c>
      <c r="Q592" s="215">
        <v>6.0000000000000002E-05</v>
      </c>
      <c r="R592" s="215">
        <f>Q592*H592</f>
        <v>0.00156</v>
      </c>
      <c r="S592" s="215">
        <v>0</v>
      </c>
      <c r="T592" s="216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17" t="s">
        <v>238</v>
      </c>
      <c r="AT592" s="217" t="s">
        <v>131</v>
      </c>
      <c r="AU592" s="217" t="s">
        <v>137</v>
      </c>
      <c r="AY592" s="19" t="s">
        <v>129</v>
      </c>
      <c r="BE592" s="218">
        <f>IF(N592="základní",J592,0)</f>
        <v>0</v>
      </c>
      <c r="BF592" s="218">
        <f>IF(N592="snížená",J592,0)</f>
        <v>0</v>
      </c>
      <c r="BG592" s="218">
        <f>IF(N592="zákl. přenesená",J592,0)</f>
        <v>0</v>
      </c>
      <c r="BH592" s="218">
        <f>IF(N592="sníž. přenesená",J592,0)</f>
        <v>0</v>
      </c>
      <c r="BI592" s="218">
        <f>IF(N592="nulová",J592,0)</f>
        <v>0</v>
      </c>
      <c r="BJ592" s="19" t="s">
        <v>137</v>
      </c>
      <c r="BK592" s="218">
        <f>ROUND(I592*H592,2)</f>
        <v>0</v>
      </c>
      <c r="BL592" s="19" t="s">
        <v>238</v>
      </c>
      <c r="BM592" s="217" t="s">
        <v>1126</v>
      </c>
    </row>
    <row r="593" s="2" customFormat="1" ht="14.4" customHeight="1">
      <c r="A593" s="40"/>
      <c r="B593" s="41"/>
      <c r="C593" s="206" t="s">
        <v>1127</v>
      </c>
      <c r="D593" s="206" t="s">
        <v>131</v>
      </c>
      <c r="E593" s="207" t="s">
        <v>1128</v>
      </c>
      <c r="F593" s="208" t="s">
        <v>1129</v>
      </c>
      <c r="G593" s="209" t="s">
        <v>208</v>
      </c>
      <c r="H593" s="210">
        <v>26</v>
      </c>
      <c r="I593" s="211"/>
      <c r="J593" s="212">
        <f>ROUND(I593*H593,2)</f>
        <v>0</v>
      </c>
      <c r="K593" s="208" t="s">
        <v>135</v>
      </c>
      <c r="L593" s="46"/>
      <c r="M593" s="213" t="s">
        <v>19</v>
      </c>
      <c r="N593" s="214" t="s">
        <v>44</v>
      </c>
      <c r="O593" s="86"/>
      <c r="P593" s="215">
        <f>O593*H593</f>
        <v>0</v>
      </c>
      <c r="Q593" s="215">
        <v>0</v>
      </c>
      <c r="R593" s="215">
        <f>Q593*H593</f>
        <v>0</v>
      </c>
      <c r="S593" s="215">
        <v>0.016</v>
      </c>
      <c r="T593" s="216">
        <f>S593*H593</f>
        <v>0.41600000000000004</v>
      </c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R593" s="217" t="s">
        <v>238</v>
      </c>
      <c r="AT593" s="217" t="s">
        <v>131</v>
      </c>
      <c r="AU593" s="217" t="s">
        <v>137</v>
      </c>
      <c r="AY593" s="19" t="s">
        <v>129</v>
      </c>
      <c r="BE593" s="218">
        <f>IF(N593="základní",J593,0)</f>
        <v>0</v>
      </c>
      <c r="BF593" s="218">
        <f>IF(N593="snížená",J593,0)</f>
        <v>0</v>
      </c>
      <c r="BG593" s="218">
        <f>IF(N593="zákl. přenesená",J593,0)</f>
        <v>0</v>
      </c>
      <c r="BH593" s="218">
        <f>IF(N593="sníž. přenesená",J593,0)</f>
        <v>0</v>
      </c>
      <c r="BI593" s="218">
        <f>IF(N593="nulová",J593,0)</f>
        <v>0</v>
      </c>
      <c r="BJ593" s="19" t="s">
        <v>137</v>
      </c>
      <c r="BK593" s="218">
        <f>ROUND(I593*H593,2)</f>
        <v>0</v>
      </c>
      <c r="BL593" s="19" t="s">
        <v>238</v>
      </c>
      <c r="BM593" s="217" t="s">
        <v>1130</v>
      </c>
    </row>
    <row r="594" s="2" customFormat="1">
      <c r="A594" s="40"/>
      <c r="B594" s="41"/>
      <c r="C594" s="42"/>
      <c r="D594" s="219" t="s">
        <v>139</v>
      </c>
      <c r="E594" s="42"/>
      <c r="F594" s="220" t="s">
        <v>1131</v>
      </c>
      <c r="G594" s="42"/>
      <c r="H594" s="42"/>
      <c r="I594" s="221"/>
      <c r="J594" s="42"/>
      <c r="K594" s="42"/>
      <c r="L594" s="46"/>
      <c r="M594" s="222"/>
      <c r="N594" s="223"/>
      <c r="O594" s="86"/>
      <c r="P594" s="86"/>
      <c r="Q594" s="86"/>
      <c r="R594" s="86"/>
      <c r="S594" s="86"/>
      <c r="T594" s="87"/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T594" s="19" t="s">
        <v>139</v>
      </c>
      <c r="AU594" s="19" t="s">
        <v>137</v>
      </c>
    </row>
    <row r="595" s="2" customFormat="1" ht="14.4" customHeight="1">
      <c r="A595" s="40"/>
      <c r="B595" s="41"/>
      <c r="C595" s="206" t="s">
        <v>1132</v>
      </c>
      <c r="D595" s="206" t="s">
        <v>131</v>
      </c>
      <c r="E595" s="207" t="s">
        <v>1133</v>
      </c>
      <c r="F595" s="208" t="s">
        <v>1134</v>
      </c>
      <c r="G595" s="209" t="s">
        <v>432</v>
      </c>
      <c r="H595" s="210">
        <v>3</v>
      </c>
      <c r="I595" s="211"/>
      <c r="J595" s="212">
        <f>ROUND(I595*H595,2)</f>
        <v>0</v>
      </c>
      <c r="K595" s="208" t="s">
        <v>19</v>
      </c>
      <c r="L595" s="46"/>
      <c r="M595" s="213" t="s">
        <v>19</v>
      </c>
      <c r="N595" s="214" t="s">
        <v>44</v>
      </c>
      <c r="O595" s="86"/>
      <c r="P595" s="215">
        <f>O595*H595</f>
        <v>0</v>
      </c>
      <c r="Q595" s="215">
        <v>0.0060000000000000001</v>
      </c>
      <c r="R595" s="215">
        <f>Q595*H595</f>
        <v>0.018000000000000002</v>
      </c>
      <c r="S595" s="215">
        <v>0</v>
      </c>
      <c r="T595" s="216">
        <f>S595*H595</f>
        <v>0</v>
      </c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R595" s="217" t="s">
        <v>238</v>
      </c>
      <c r="AT595" s="217" t="s">
        <v>131</v>
      </c>
      <c r="AU595" s="217" t="s">
        <v>137</v>
      </c>
      <c r="AY595" s="19" t="s">
        <v>129</v>
      </c>
      <c r="BE595" s="218">
        <f>IF(N595="základní",J595,0)</f>
        <v>0</v>
      </c>
      <c r="BF595" s="218">
        <f>IF(N595="snížená",J595,0)</f>
        <v>0</v>
      </c>
      <c r="BG595" s="218">
        <f>IF(N595="zákl. přenesená",J595,0)</f>
        <v>0</v>
      </c>
      <c r="BH595" s="218">
        <f>IF(N595="sníž. přenesená",J595,0)</f>
        <v>0</v>
      </c>
      <c r="BI595" s="218">
        <f>IF(N595="nulová",J595,0)</f>
        <v>0</v>
      </c>
      <c r="BJ595" s="19" t="s">
        <v>137</v>
      </c>
      <c r="BK595" s="218">
        <f>ROUND(I595*H595,2)</f>
        <v>0</v>
      </c>
      <c r="BL595" s="19" t="s">
        <v>238</v>
      </c>
      <c r="BM595" s="217" t="s">
        <v>1135</v>
      </c>
    </row>
    <row r="596" s="2" customFormat="1" ht="14.4" customHeight="1">
      <c r="A596" s="40"/>
      <c r="B596" s="41"/>
      <c r="C596" s="206" t="s">
        <v>1136</v>
      </c>
      <c r="D596" s="206" t="s">
        <v>131</v>
      </c>
      <c r="E596" s="207" t="s">
        <v>1137</v>
      </c>
      <c r="F596" s="208" t="s">
        <v>1138</v>
      </c>
      <c r="G596" s="209" t="s">
        <v>432</v>
      </c>
      <c r="H596" s="210">
        <v>2</v>
      </c>
      <c r="I596" s="211"/>
      <c r="J596" s="212">
        <f>ROUND(I596*H596,2)</f>
        <v>0</v>
      </c>
      <c r="K596" s="208" t="s">
        <v>209</v>
      </c>
      <c r="L596" s="46"/>
      <c r="M596" s="213" t="s">
        <v>19</v>
      </c>
      <c r="N596" s="214" t="s">
        <v>44</v>
      </c>
      <c r="O596" s="86"/>
      <c r="P596" s="215">
        <f>O596*H596</f>
        <v>0</v>
      </c>
      <c r="Q596" s="215">
        <v>0</v>
      </c>
      <c r="R596" s="215">
        <f>Q596*H596</f>
        <v>0</v>
      </c>
      <c r="S596" s="215">
        <v>0</v>
      </c>
      <c r="T596" s="216">
        <f>S596*H596</f>
        <v>0</v>
      </c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R596" s="217" t="s">
        <v>238</v>
      </c>
      <c r="AT596" s="217" t="s">
        <v>131</v>
      </c>
      <c r="AU596" s="217" t="s">
        <v>137</v>
      </c>
      <c r="AY596" s="19" t="s">
        <v>129</v>
      </c>
      <c r="BE596" s="218">
        <f>IF(N596="základní",J596,0)</f>
        <v>0</v>
      </c>
      <c r="BF596" s="218">
        <f>IF(N596="snížená",J596,0)</f>
        <v>0</v>
      </c>
      <c r="BG596" s="218">
        <f>IF(N596="zákl. přenesená",J596,0)</f>
        <v>0</v>
      </c>
      <c r="BH596" s="218">
        <f>IF(N596="sníž. přenesená",J596,0)</f>
        <v>0</v>
      </c>
      <c r="BI596" s="218">
        <f>IF(N596="nulová",J596,0)</f>
        <v>0</v>
      </c>
      <c r="BJ596" s="19" t="s">
        <v>137</v>
      </c>
      <c r="BK596" s="218">
        <f>ROUND(I596*H596,2)</f>
        <v>0</v>
      </c>
      <c r="BL596" s="19" t="s">
        <v>238</v>
      </c>
      <c r="BM596" s="217" t="s">
        <v>1139</v>
      </c>
    </row>
    <row r="597" s="2" customFormat="1">
      <c r="A597" s="40"/>
      <c r="B597" s="41"/>
      <c r="C597" s="42"/>
      <c r="D597" s="219" t="s">
        <v>139</v>
      </c>
      <c r="E597" s="42"/>
      <c r="F597" s="220" t="s">
        <v>1140</v>
      </c>
      <c r="G597" s="42"/>
      <c r="H597" s="42"/>
      <c r="I597" s="221"/>
      <c r="J597" s="42"/>
      <c r="K597" s="42"/>
      <c r="L597" s="46"/>
      <c r="M597" s="222"/>
      <c r="N597" s="223"/>
      <c r="O597" s="86"/>
      <c r="P597" s="86"/>
      <c r="Q597" s="86"/>
      <c r="R597" s="86"/>
      <c r="S597" s="86"/>
      <c r="T597" s="87"/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T597" s="19" t="s">
        <v>139</v>
      </c>
      <c r="AU597" s="19" t="s">
        <v>137</v>
      </c>
    </row>
    <row r="598" s="2" customFormat="1" ht="14.4" customHeight="1">
      <c r="A598" s="40"/>
      <c r="B598" s="41"/>
      <c r="C598" s="236" t="s">
        <v>1141</v>
      </c>
      <c r="D598" s="236" t="s">
        <v>165</v>
      </c>
      <c r="E598" s="237" t="s">
        <v>1142</v>
      </c>
      <c r="F598" s="238" t="s">
        <v>1143</v>
      </c>
      <c r="G598" s="239" t="s">
        <v>432</v>
      </c>
      <c r="H598" s="240">
        <v>2</v>
      </c>
      <c r="I598" s="241"/>
      <c r="J598" s="242">
        <f>ROUND(I598*H598,2)</f>
        <v>0</v>
      </c>
      <c r="K598" s="238" t="s">
        <v>209</v>
      </c>
      <c r="L598" s="243"/>
      <c r="M598" s="244" t="s">
        <v>19</v>
      </c>
      <c r="N598" s="245" t="s">
        <v>44</v>
      </c>
      <c r="O598" s="86"/>
      <c r="P598" s="215">
        <f>O598*H598</f>
        <v>0</v>
      </c>
      <c r="Q598" s="215">
        <v>0.153</v>
      </c>
      <c r="R598" s="215">
        <f>Q598*H598</f>
        <v>0.30599999999999999</v>
      </c>
      <c r="S598" s="215">
        <v>0</v>
      </c>
      <c r="T598" s="216">
        <f>S598*H598</f>
        <v>0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17" t="s">
        <v>344</v>
      </c>
      <c r="AT598" s="217" t="s">
        <v>165</v>
      </c>
      <c r="AU598" s="217" t="s">
        <v>137</v>
      </c>
      <c r="AY598" s="19" t="s">
        <v>129</v>
      </c>
      <c r="BE598" s="218">
        <f>IF(N598="základní",J598,0)</f>
        <v>0</v>
      </c>
      <c r="BF598" s="218">
        <f>IF(N598="snížená",J598,0)</f>
        <v>0</v>
      </c>
      <c r="BG598" s="218">
        <f>IF(N598="zákl. přenesená",J598,0)</f>
        <v>0</v>
      </c>
      <c r="BH598" s="218">
        <f>IF(N598="sníž. přenesená",J598,0)</f>
        <v>0</v>
      </c>
      <c r="BI598" s="218">
        <f>IF(N598="nulová",J598,0)</f>
        <v>0</v>
      </c>
      <c r="BJ598" s="19" t="s">
        <v>137</v>
      </c>
      <c r="BK598" s="218">
        <f>ROUND(I598*H598,2)</f>
        <v>0</v>
      </c>
      <c r="BL598" s="19" t="s">
        <v>238</v>
      </c>
      <c r="BM598" s="217" t="s">
        <v>1144</v>
      </c>
    </row>
    <row r="599" s="2" customFormat="1" ht="14.4" customHeight="1">
      <c r="A599" s="40"/>
      <c r="B599" s="41"/>
      <c r="C599" s="236" t="s">
        <v>1145</v>
      </c>
      <c r="D599" s="236" t="s">
        <v>165</v>
      </c>
      <c r="E599" s="237" t="s">
        <v>1146</v>
      </c>
      <c r="F599" s="238" t="s">
        <v>1147</v>
      </c>
      <c r="G599" s="239" t="s">
        <v>134</v>
      </c>
      <c r="H599" s="240">
        <v>6</v>
      </c>
      <c r="I599" s="241"/>
      <c r="J599" s="242">
        <f>ROUND(I599*H599,2)</f>
        <v>0</v>
      </c>
      <c r="K599" s="238" t="s">
        <v>209</v>
      </c>
      <c r="L599" s="243"/>
      <c r="M599" s="244" t="s">
        <v>19</v>
      </c>
      <c r="N599" s="245" t="s">
        <v>44</v>
      </c>
      <c r="O599" s="86"/>
      <c r="P599" s="215">
        <f>O599*H599</f>
        <v>0</v>
      </c>
      <c r="Q599" s="215">
        <v>0.024230000000000002</v>
      </c>
      <c r="R599" s="215">
        <f>Q599*H599</f>
        <v>0.14538000000000001</v>
      </c>
      <c r="S599" s="215">
        <v>0</v>
      </c>
      <c r="T599" s="216">
        <f>S599*H599</f>
        <v>0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17" t="s">
        <v>344</v>
      </c>
      <c r="AT599" s="217" t="s">
        <v>165</v>
      </c>
      <c r="AU599" s="217" t="s">
        <v>137</v>
      </c>
      <c r="AY599" s="19" t="s">
        <v>129</v>
      </c>
      <c r="BE599" s="218">
        <f>IF(N599="základní",J599,0)</f>
        <v>0</v>
      </c>
      <c r="BF599" s="218">
        <f>IF(N599="snížená",J599,0)</f>
        <v>0</v>
      </c>
      <c r="BG599" s="218">
        <f>IF(N599="zákl. přenesená",J599,0)</f>
        <v>0</v>
      </c>
      <c r="BH599" s="218">
        <f>IF(N599="sníž. přenesená",J599,0)</f>
        <v>0</v>
      </c>
      <c r="BI599" s="218">
        <f>IF(N599="nulová",J599,0)</f>
        <v>0</v>
      </c>
      <c r="BJ599" s="19" t="s">
        <v>137</v>
      </c>
      <c r="BK599" s="218">
        <f>ROUND(I599*H599,2)</f>
        <v>0</v>
      </c>
      <c r="BL599" s="19" t="s">
        <v>238</v>
      </c>
      <c r="BM599" s="217" t="s">
        <v>1148</v>
      </c>
    </row>
    <row r="600" s="13" customFormat="1">
      <c r="A600" s="13"/>
      <c r="B600" s="224"/>
      <c r="C600" s="225"/>
      <c r="D600" s="226" t="s">
        <v>141</v>
      </c>
      <c r="E600" s="227" t="s">
        <v>19</v>
      </c>
      <c r="F600" s="228" t="s">
        <v>613</v>
      </c>
      <c r="G600" s="225"/>
      <c r="H600" s="229">
        <v>6</v>
      </c>
      <c r="I600" s="230"/>
      <c r="J600" s="225"/>
      <c r="K600" s="225"/>
      <c r="L600" s="231"/>
      <c r="M600" s="232"/>
      <c r="N600" s="233"/>
      <c r="O600" s="233"/>
      <c r="P600" s="233"/>
      <c r="Q600" s="233"/>
      <c r="R600" s="233"/>
      <c r="S600" s="233"/>
      <c r="T600" s="234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5" t="s">
        <v>141</v>
      </c>
      <c r="AU600" s="235" t="s">
        <v>137</v>
      </c>
      <c r="AV600" s="13" t="s">
        <v>137</v>
      </c>
      <c r="AW600" s="13" t="s">
        <v>33</v>
      </c>
      <c r="AX600" s="13" t="s">
        <v>80</v>
      </c>
      <c r="AY600" s="235" t="s">
        <v>129</v>
      </c>
    </row>
    <row r="601" s="2" customFormat="1" ht="14.4" customHeight="1">
      <c r="A601" s="40"/>
      <c r="B601" s="41"/>
      <c r="C601" s="206" t="s">
        <v>1149</v>
      </c>
      <c r="D601" s="206" t="s">
        <v>131</v>
      </c>
      <c r="E601" s="207" t="s">
        <v>1150</v>
      </c>
      <c r="F601" s="208" t="s">
        <v>1151</v>
      </c>
      <c r="G601" s="209" t="s">
        <v>432</v>
      </c>
      <c r="H601" s="210">
        <v>2</v>
      </c>
      <c r="I601" s="211"/>
      <c r="J601" s="212">
        <f>ROUND(I601*H601,2)</f>
        <v>0</v>
      </c>
      <c r="K601" s="208" t="s">
        <v>135</v>
      </c>
      <c r="L601" s="46"/>
      <c r="M601" s="213" t="s">
        <v>19</v>
      </c>
      <c r="N601" s="214" t="s">
        <v>44</v>
      </c>
      <c r="O601" s="86"/>
      <c r="P601" s="215">
        <f>O601*H601</f>
        <v>0</v>
      </c>
      <c r="Q601" s="215">
        <v>0</v>
      </c>
      <c r="R601" s="215">
        <f>Q601*H601</f>
        <v>0</v>
      </c>
      <c r="S601" s="215">
        <v>0.014999999999999999</v>
      </c>
      <c r="T601" s="216">
        <f>S601*H601</f>
        <v>0.029999999999999999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17" t="s">
        <v>238</v>
      </c>
      <c r="AT601" s="217" t="s">
        <v>131</v>
      </c>
      <c r="AU601" s="217" t="s">
        <v>137</v>
      </c>
      <c r="AY601" s="19" t="s">
        <v>129</v>
      </c>
      <c r="BE601" s="218">
        <f>IF(N601="základní",J601,0)</f>
        <v>0</v>
      </c>
      <c r="BF601" s="218">
        <f>IF(N601="snížená",J601,0)</f>
        <v>0</v>
      </c>
      <c r="BG601" s="218">
        <f>IF(N601="zákl. přenesená",J601,0)</f>
        <v>0</v>
      </c>
      <c r="BH601" s="218">
        <f>IF(N601="sníž. přenesená",J601,0)</f>
        <v>0</v>
      </c>
      <c r="BI601" s="218">
        <f>IF(N601="nulová",J601,0)</f>
        <v>0</v>
      </c>
      <c r="BJ601" s="19" t="s">
        <v>137</v>
      </c>
      <c r="BK601" s="218">
        <f>ROUND(I601*H601,2)</f>
        <v>0</v>
      </c>
      <c r="BL601" s="19" t="s">
        <v>238</v>
      </c>
      <c r="BM601" s="217" t="s">
        <v>1152</v>
      </c>
    </row>
    <row r="602" s="2" customFormat="1">
      <c r="A602" s="40"/>
      <c r="B602" s="41"/>
      <c r="C602" s="42"/>
      <c r="D602" s="219" t="s">
        <v>139</v>
      </c>
      <c r="E602" s="42"/>
      <c r="F602" s="220" t="s">
        <v>1153</v>
      </c>
      <c r="G602" s="42"/>
      <c r="H602" s="42"/>
      <c r="I602" s="221"/>
      <c r="J602" s="42"/>
      <c r="K602" s="42"/>
      <c r="L602" s="46"/>
      <c r="M602" s="222"/>
      <c r="N602" s="223"/>
      <c r="O602" s="86"/>
      <c r="P602" s="86"/>
      <c r="Q602" s="86"/>
      <c r="R602" s="86"/>
      <c r="S602" s="86"/>
      <c r="T602" s="87"/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T602" s="19" t="s">
        <v>139</v>
      </c>
      <c r="AU602" s="19" t="s">
        <v>137</v>
      </c>
    </row>
    <row r="603" s="2" customFormat="1" ht="19.8" customHeight="1">
      <c r="A603" s="40"/>
      <c r="B603" s="41"/>
      <c r="C603" s="206" t="s">
        <v>1154</v>
      </c>
      <c r="D603" s="206" t="s">
        <v>131</v>
      </c>
      <c r="E603" s="207" t="s">
        <v>1155</v>
      </c>
      <c r="F603" s="208" t="s">
        <v>1156</v>
      </c>
      <c r="G603" s="209" t="s">
        <v>432</v>
      </c>
      <c r="H603" s="210">
        <v>2</v>
      </c>
      <c r="I603" s="211"/>
      <c r="J603" s="212">
        <f>ROUND(I603*H603,2)</f>
        <v>0</v>
      </c>
      <c r="K603" s="208" t="s">
        <v>209</v>
      </c>
      <c r="L603" s="46"/>
      <c r="M603" s="213" t="s">
        <v>19</v>
      </c>
      <c r="N603" s="214" t="s">
        <v>44</v>
      </c>
      <c r="O603" s="86"/>
      <c r="P603" s="215">
        <f>O603*H603</f>
        <v>0</v>
      </c>
      <c r="Q603" s="215">
        <v>0</v>
      </c>
      <c r="R603" s="215">
        <f>Q603*H603</f>
        <v>0</v>
      </c>
      <c r="S603" s="215">
        <v>0</v>
      </c>
      <c r="T603" s="216">
        <f>S603*H603</f>
        <v>0</v>
      </c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R603" s="217" t="s">
        <v>238</v>
      </c>
      <c r="AT603" s="217" t="s">
        <v>131</v>
      </c>
      <c r="AU603" s="217" t="s">
        <v>137</v>
      </c>
      <c r="AY603" s="19" t="s">
        <v>129</v>
      </c>
      <c r="BE603" s="218">
        <f>IF(N603="základní",J603,0)</f>
        <v>0</v>
      </c>
      <c r="BF603" s="218">
        <f>IF(N603="snížená",J603,0)</f>
        <v>0</v>
      </c>
      <c r="BG603" s="218">
        <f>IF(N603="zákl. přenesená",J603,0)</f>
        <v>0</v>
      </c>
      <c r="BH603" s="218">
        <f>IF(N603="sníž. přenesená",J603,0)</f>
        <v>0</v>
      </c>
      <c r="BI603" s="218">
        <f>IF(N603="nulová",J603,0)</f>
        <v>0</v>
      </c>
      <c r="BJ603" s="19" t="s">
        <v>137</v>
      </c>
      <c r="BK603" s="218">
        <f>ROUND(I603*H603,2)</f>
        <v>0</v>
      </c>
      <c r="BL603" s="19" t="s">
        <v>238</v>
      </c>
      <c r="BM603" s="217" t="s">
        <v>1157</v>
      </c>
    </row>
    <row r="604" s="2" customFormat="1">
      <c r="A604" s="40"/>
      <c r="B604" s="41"/>
      <c r="C604" s="42"/>
      <c r="D604" s="219" t="s">
        <v>139</v>
      </c>
      <c r="E604" s="42"/>
      <c r="F604" s="220" t="s">
        <v>1158</v>
      </c>
      <c r="G604" s="42"/>
      <c r="H604" s="42"/>
      <c r="I604" s="221"/>
      <c r="J604" s="42"/>
      <c r="K604" s="42"/>
      <c r="L604" s="46"/>
      <c r="M604" s="222"/>
      <c r="N604" s="223"/>
      <c r="O604" s="86"/>
      <c r="P604" s="86"/>
      <c r="Q604" s="86"/>
      <c r="R604" s="86"/>
      <c r="S604" s="86"/>
      <c r="T604" s="87"/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T604" s="19" t="s">
        <v>139</v>
      </c>
      <c r="AU604" s="19" t="s">
        <v>137</v>
      </c>
    </row>
    <row r="605" s="2" customFormat="1" ht="14.4" customHeight="1">
      <c r="A605" s="40"/>
      <c r="B605" s="41"/>
      <c r="C605" s="236" t="s">
        <v>1159</v>
      </c>
      <c r="D605" s="236" t="s">
        <v>165</v>
      </c>
      <c r="E605" s="237" t="s">
        <v>1160</v>
      </c>
      <c r="F605" s="238" t="s">
        <v>1161</v>
      </c>
      <c r="G605" s="239" t="s">
        <v>432</v>
      </c>
      <c r="H605" s="240">
        <v>2</v>
      </c>
      <c r="I605" s="241"/>
      <c r="J605" s="242">
        <f>ROUND(I605*H605,2)</f>
        <v>0</v>
      </c>
      <c r="K605" s="238" t="s">
        <v>135</v>
      </c>
      <c r="L605" s="243"/>
      <c r="M605" s="244" t="s">
        <v>19</v>
      </c>
      <c r="N605" s="245" t="s">
        <v>44</v>
      </c>
      <c r="O605" s="86"/>
      <c r="P605" s="215">
        <f>O605*H605</f>
        <v>0</v>
      </c>
      <c r="Q605" s="215">
        <v>0.0020600000000000002</v>
      </c>
      <c r="R605" s="215">
        <f>Q605*H605</f>
        <v>0.0041200000000000004</v>
      </c>
      <c r="S605" s="215">
        <v>0</v>
      </c>
      <c r="T605" s="216">
        <f>S605*H605</f>
        <v>0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17" t="s">
        <v>344</v>
      </c>
      <c r="AT605" s="217" t="s">
        <v>165</v>
      </c>
      <c r="AU605" s="217" t="s">
        <v>137</v>
      </c>
      <c r="AY605" s="19" t="s">
        <v>129</v>
      </c>
      <c r="BE605" s="218">
        <f>IF(N605="základní",J605,0)</f>
        <v>0</v>
      </c>
      <c r="BF605" s="218">
        <f>IF(N605="snížená",J605,0)</f>
        <v>0</v>
      </c>
      <c r="BG605" s="218">
        <f>IF(N605="zákl. přenesená",J605,0)</f>
        <v>0</v>
      </c>
      <c r="BH605" s="218">
        <f>IF(N605="sníž. přenesená",J605,0)</f>
        <v>0</v>
      </c>
      <c r="BI605" s="218">
        <f>IF(N605="nulová",J605,0)</f>
        <v>0</v>
      </c>
      <c r="BJ605" s="19" t="s">
        <v>137</v>
      </c>
      <c r="BK605" s="218">
        <f>ROUND(I605*H605,2)</f>
        <v>0</v>
      </c>
      <c r="BL605" s="19" t="s">
        <v>238</v>
      </c>
      <c r="BM605" s="217" t="s">
        <v>1162</v>
      </c>
    </row>
    <row r="606" s="2" customFormat="1" ht="14.4" customHeight="1">
      <c r="A606" s="40"/>
      <c r="B606" s="41"/>
      <c r="C606" s="236" t="s">
        <v>1163</v>
      </c>
      <c r="D606" s="236" t="s">
        <v>165</v>
      </c>
      <c r="E606" s="237" t="s">
        <v>1164</v>
      </c>
      <c r="F606" s="238" t="s">
        <v>1165</v>
      </c>
      <c r="G606" s="239" t="s">
        <v>432</v>
      </c>
      <c r="H606" s="240">
        <v>2</v>
      </c>
      <c r="I606" s="241"/>
      <c r="J606" s="242">
        <f>ROUND(I606*H606,2)</f>
        <v>0</v>
      </c>
      <c r="K606" s="238" t="s">
        <v>135</v>
      </c>
      <c r="L606" s="243"/>
      <c r="M606" s="244" t="s">
        <v>19</v>
      </c>
      <c r="N606" s="245" t="s">
        <v>44</v>
      </c>
      <c r="O606" s="86"/>
      <c r="P606" s="215">
        <f>O606*H606</f>
        <v>0</v>
      </c>
      <c r="Q606" s="215">
        <v>0.0013600000000000001</v>
      </c>
      <c r="R606" s="215">
        <f>Q606*H606</f>
        <v>0.0027200000000000002</v>
      </c>
      <c r="S606" s="215">
        <v>0</v>
      </c>
      <c r="T606" s="216">
        <f>S606*H606</f>
        <v>0</v>
      </c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R606" s="217" t="s">
        <v>344</v>
      </c>
      <c r="AT606" s="217" t="s">
        <v>165</v>
      </c>
      <c r="AU606" s="217" t="s">
        <v>137</v>
      </c>
      <c r="AY606" s="19" t="s">
        <v>129</v>
      </c>
      <c r="BE606" s="218">
        <f>IF(N606="základní",J606,0)</f>
        <v>0</v>
      </c>
      <c r="BF606" s="218">
        <f>IF(N606="snížená",J606,0)</f>
        <v>0</v>
      </c>
      <c r="BG606" s="218">
        <f>IF(N606="zákl. přenesená",J606,0)</f>
        <v>0</v>
      </c>
      <c r="BH606" s="218">
        <f>IF(N606="sníž. přenesená",J606,0)</f>
        <v>0</v>
      </c>
      <c r="BI606" s="218">
        <f>IF(N606="nulová",J606,0)</f>
        <v>0</v>
      </c>
      <c r="BJ606" s="19" t="s">
        <v>137</v>
      </c>
      <c r="BK606" s="218">
        <f>ROUND(I606*H606,2)</f>
        <v>0</v>
      </c>
      <c r="BL606" s="19" t="s">
        <v>238</v>
      </c>
      <c r="BM606" s="217" t="s">
        <v>1166</v>
      </c>
    </row>
    <row r="607" s="2" customFormat="1" ht="14.4" customHeight="1">
      <c r="A607" s="40"/>
      <c r="B607" s="41"/>
      <c r="C607" s="206" t="s">
        <v>1167</v>
      </c>
      <c r="D607" s="206" t="s">
        <v>131</v>
      </c>
      <c r="E607" s="207" t="s">
        <v>1168</v>
      </c>
      <c r="F607" s="208" t="s">
        <v>1169</v>
      </c>
      <c r="G607" s="209" t="s">
        <v>134</v>
      </c>
      <c r="H607" s="210">
        <v>4.1399999999999997</v>
      </c>
      <c r="I607" s="211"/>
      <c r="J607" s="212">
        <f>ROUND(I607*H607,2)</f>
        <v>0</v>
      </c>
      <c r="K607" s="208" t="s">
        <v>135</v>
      </c>
      <c r="L607" s="46"/>
      <c r="M607" s="213" t="s">
        <v>19</v>
      </c>
      <c r="N607" s="214" t="s">
        <v>44</v>
      </c>
      <c r="O607" s="86"/>
      <c r="P607" s="215">
        <f>O607*H607</f>
        <v>0</v>
      </c>
      <c r="Q607" s="215">
        <v>0</v>
      </c>
      <c r="R607" s="215">
        <f>Q607*H607</f>
        <v>0</v>
      </c>
      <c r="S607" s="215">
        <v>0.02</v>
      </c>
      <c r="T607" s="216">
        <f>S607*H607</f>
        <v>0.082799999999999999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17" t="s">
        <v>238</v>
      </c>
      <c r="AT607" s="217" t="s">
        <v>131</v>
      </c>
      <c r="AU607" s="217" t="s">
        <v>137</v>
      </c>
      <c r="AY607" s="19" t="s">
        <v>129</v>
      </c>
      <c r="BE607" s="218">
        <f>IF(N607="základní",J607,0)</f>
        <v>0</v>
      </c>
      <c r="BF607" s="218">
        <f>IF(N607="snížená",J607,0)</f>
        <v>0</v>
      </c>
      <c r="BG607" s="218">
        <f>IF(N607="zákl. přenesená",J607,0)</f>
        <v>0</v>
      </c>
      <c r="BH607" s="218">
        <f>IF(N607="sníž. přenesená",J607,0)</f>
        <v>0</v>
      </c>
      <c r="BI607" s="218">
        <f>IF(N607="nulová",J607,0)</f>
        <v>0</v>
      </c>
      <c r="BJ607" s="19" t="s">
        <v>137</v>
      </c>
      <c r="BK607" s="218">
        <f>ROUND(I607*H607,2)</f>
        <v>0</v>
      </c>
      <c r="BL607" s="19" t="s">
        <v>238</v>
      </c>
      <c r="BM607" s="217" t="s">
        <v>1170</v>
      </c>
    </row>
    <row r="608" s="2" customFormat="1">
      <c r="A608" s="40"/>
      <c r="B608" s="41"/>
      <c r="C608" s="42"/>
      <c r="D608" s="219" t="s">
        <v>139</v>
      </c>
      <c r="E608" s="42"/>
      <c r="F608" s="220" t="s">
        <v>1171</v>
      </c>
      <c r="G608" s="42"/>
      <c r="H608" s="42"/>
      <c r="I608" s="221"/>
      <c r="J608" s="42"/>
      <c r="K608" s="42"/>
      <c r="L608" s="46"/>
      <c r="M608" s="222"/>
      <c r="N608" s="223"/>
      <c r="O608" s="86"/>
      <c r="P608" s="86"/>
      <c r="Q608" s="86"/>
      <c r="R608" s="86"/>
      <c r="S608" s="86"/>
      <c r="T608" s="87"/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T608" s="19" t="s">
        <v>139</v>
      </c>
      <c r="AU608" s="19" t="s">
        <v>137</v>
      </c>
    </row>
    <row r="609" s="13" customFormat="1">
      <c r="A609" s="13"/>
      <c r="B609" s="224"/>
      <c r="C609" s="225"/>
      <c r="D609" s="226" t="s">
        <v>141</v>
      </c>
      <c r="E609" s="227" t="s">
        <v>19</v>
      </c>
      <c r="F609" s="228" t="s">
        <v>1172</v>
      </c>
      <c r="G609" s="225"/>
      <c r="H609" s="229">
        <v>4.1399999999999997</v>
      </c>
      <c r="I609" s="230"/>
      <c r="J609" s="225"/>
      <c r="K609" s="225"/>
      <c r="L609" s="231"/>
      <c r="M609" s="232"/>
      <c r="N609" s="233"/>
      <c r="O609" s="233"/>
      <c r="P609" s="233"/>
      <c r="Q609" s="233"/>
      <c r="R609" s="233"/>
      <c r="S609" s="233"/>
      <c r="T609" s="234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5" t="s">
        <v>141</v>
      </c>
      <c r="AU609" s="235" t="s">
        <v>137</v>
      </c>
      <c r="AV609" s="13" t="s">
        <v>137</v>
      </c>
      <c r="AW609" s="13" t="s">
        <v>33</v>
      </c>
      <c r="AX609" s="13" t="s">
        <v>80</v>
      </c>
      <c r="AY609" s="235" t="s">
        <v>129</v>
      </c>
    </row>
    <row r="610" s="2" customFormat="1" ht="14.4" customHeight="1">
      <c r="A610" s="40"/>
      <c r="B610" s="41"/>
      <c r="C610" s="206" t="s">
        <v>1173</v>
      </c>
      <c r="D610" s="206" t="s">
        <v>131</v>
      </c>
      <c r="E610" s="207" t="s">
        <v>1174</v>
      </c>
      <c r="F610" s="208" t="s">
        <v>1175</v>
      </c>
      <c r="G610" s="209" t="s">
        <v>134</v>
      </c>
      <c r="H610" s="210">
        <v>4.1399999999999997</v>
      </c>
      <c r="I610" s="211"/>
      <c r="J610" s="212">
        <f>ROUND(I610*H610,2)</f>
        <v>0</v>
      </c>
      <c r="K610" s="208" t="s">
        <v>135</v>
      </c>
      <c r="L610" s="46"/>
      <c r="M610" s="213" t="s">
        <v>19</v>
      </c>
      <c r="N610" s="214" t="s">
        <v>44</v>
      </c>
      <c r="O610" s="86"/>
      <c r="P610" s="215">
        <f>O610*H610</f>
        <v>0</v>
      </c>
      <c r="Q610" s="215">
        <v>5.0000000000000002E-05</v>
      </c>
      <c r="R610" s="215">
        <f>Q610*H610</f>
        <v>0.00020699999999999999</v>
      </c>
      <c r="S610" s="215">
        <v>0</v>
      </c>
      <c r="T610" s="216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17" t="s">
        <v>238</v>
      </c>
      <c r="AT610" s="217" t="s">
        <v>131</v>
      </c>
      <c r="AU610" s="217" t="s">
        <v>137</v>
      </c>
      <c r="AY610" s="19" t="s">
        <v>129</v>
      </c>
      <c r="BE610" s="218">
        <f>IF(N610="základní",J610,0)</f>
        <v>0</v>
      </c>
      <c r="BF610" s="218">
        <f>IF(N610="snížená",J610,0)</f>
        <v>0</v>
      </c>
      <c r="BG610" s="218">
        <f>IF(N610="zákl. přenesená",J610,0)</f>
        <v>0</v>
      </c>
      <c r="BH610" s="218">
        <f>IF(N610="sníž. přenesená",J610,0)</f>
        <v>0</v>
      </c>
      <c r="BI610" s="218">
        <f>IF(N610="nulová",J610,0)</f>
        <v>0</v>
      </c>
      <c r="BJ610" s="19" t="s">
        <v>137</v>
      </c>
      <c r="BK610" s="218">
        <f>ROUND(I610*H610,2)</f>
        <v>0</v>
      </c>
      <c r="BL610" s="19" t="s">
        <v>238</v>
      </c>
      <c r="BM610" s="217" t="s">
        <v>1176</v>
      </c>
    </row>
    <row r="611" s="2" customFormat="1">
      <c r="A611" s="40"/>
      <c r="B611" s="41"/>
      <c r="C611" s="42"/>
      <c r="D611" s="219" t="s">
        <v>139</v>
      </c>
      <c r="E611" s="42"/>
      <c r="F611" s="220" t="s">
        <v>1177</v>
      </c>
      <c r="G611" s="42"/>
      <c r="H611" s="42"/>
      <c r="I611" s="221"/>
      <c r="J611" s="42"/>
      <c r="K611" s="42"/>
      <c r="L611" s="46"/>
      <c r="M611" s="222"/>
      <c r="N611" s="223"/>
      <c r="O611" s="86"/>
      <c r="P611" s="86"/>
      <c r="Q611" s="86"/>
      <c r="R611" s="86"/>
      <c r="S611" s="86"/>
      <c r="T611" s="87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T611" s="19" t="s">
        <v>139</v>
      </c>
      <c r="AU611" s="19" t="s">
        <v>137</v>
      </c>
    </row>
    <row r="612" s="2" customFormat="1" ht="22.2" customHeight="1">
      <c r="A612" s="40"/>
      <c r="B612" s="41"/>
      <c r="C612" s="206" t="s">
        <v>1178</v>
      </c>
      <c r="D612" s="206" t="s">
        <v>131</v>
      </c>
      <c r="E612" s="207" t="s">
        <v>1179</v>
      </c>
      <c r="F612" s="208" t="s">
        <v>1180</v>
      </c>
      <c r="G612" s="209" t="s">
        <v>432</v>
      </c>
      <c r="H612" s="210">
        <v>4</v>
      </c>
      <c r="I612" s="211"/>
      <c r="J612" s="212">
        <f>ROUND(I612*H612,2)</f>
        <v>0</v>
      </c>
      <c r="K612" s="208" t="s">
        <v>209</v>
      </c>
      <c r="L612" s="46"/>
      <c r="M612" s="213" t="s">
        <v>19</v>
      </c>
      <c r="N612" s="214" t="s">
        <v>44</v>
      </c>
      <c r="O612" s="86"/>
      <c r="P612" s="215">
        <f>O612*H612</f>
        <v>0</v>
      </c>
      <c r="Q612" s="215">
        <v>0</v>
      </c>
      <c r="R612" s="215">
        <f>Q612*H612</f>
        <v>0</v>
      </c>
      <c r="S612" s="215">
        <v>0</v>
      </c>
      <c r="T612" s="216">
        <f>S612*H612</f>
        <v>0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17" t="s">
        <v>238</v>
      </c>
      <c r="AT612" s="217" t="s">
        <v>131</v>
      </c>
      <c r="AU612" s="217" t="s">
        <v>137</v>
      </c>
      <c r="AY612" s="19" t="s">
        <v>129</v>
      </c>
      <c r="BE612" s="218">
        <f>IF(N612="základní",J612,0)</f>
        <v>0</v>
      </c>
      <c r="BF612" s="218">
        <f>IF(N612="snížená",J612,0)</f>
        <v>0</v>
      </c>
      <c r="BG612" s="218">
        <f>IF(N612="zákl. přenesená",J612,0)</f>
        <v>0</v>
      </c>
      <c r="BH612" s="218">
        <f>IF(N612="sníž. přenesená",J612,0)</f>
        <v>0</v>
      </c>
      <c r="BI612" s="218">
        <f>IF(N612="nulová",J612,0)</f>
        <v>0</v>
      </c>
      <c r="BJ612" s="19" t="s">
        <v>137</v>
      </c>
      <c r="BK612" s="218">
        <f>ROUND(I612*H612,2)</f>
        <v>0</v>
      </c>
      <c r="BL612" s="19" t="s">
        <v>238</v>
      </c>
      <c r="BM612" s="217" t="s">
        <v>1181</v>
      </c>
    </row>
    <row r="613" s="2" customFormat="1">
      <c r="A613" s="40"/>
      <c r="B613" s="41"/>
      <c r="C613" s="42"/>
      <c r="D613" s="219" t="s">
        <v>139</v>
      </c>
      <c r="E613" s="42"/>
      <c r="F613" s="220" t="s">
        <v>1182</v>
      </c>
      <c r="G613" s="42"/>
      <c r="H613" s="42"/>
      <c r="I613" s="221"/>
      <c r="J613" s="42"/>
      <c r="K613" s="42"/>
      <c r="L613" s="46"/>
      <c r="M613" s="222"/>
      <c r="N613" s="223"/>
      <c r="O613" s="86"/>
      <c r="P613" s="86"/>
      <c r="Q613" s="86"/>
      <c r="R613" s="86"/>
      <c r="S613" s="86"/>
      <c r="T613" s="87"/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T613" s="19" t="s">
        <v>139</v>
      </c>
      <c r="AU613" s="19" t="s">
        <v>137</v>
      </c>
    </row>
    <row r="614" s="2" customFormat="1" ht="14.4" customHeight="1">
      <c r="A614" s="40"/>
      <c r="B614" s="41"/>
      <c r="C614" s="206" t="s">
        <v>1183</v>
      </c>
      <c r="D614" s="206" t="s">
        <v>131</v>
      </c>
      <c r="E614" s="207" t="s">
        <v>1184</v>
      </c>
      <c r="F614" s="208" t="s">
        <v>1185</v>
      </c>
      <c r="G614" s="209" t="s">
        <v>208</v>
      </c>
      <c r="H614" s="210">
        <v>42</v>
      </c>
      <c r="I614" s="211"/>
      <c r="J614" s="212">
        <f>ROUND(I614*H614,2)</f>
        <v>0</v>
      </c>
      <c r="K614" s="208" t="s">
        <v>135</v>
      </c>
      <c r="L614" s="46"/>
      <c r="M614" s="213" t="s">
        <v>19</v>
      </c>
      <c r="N614" s="214" t="s">
        <v>44</v>
      </c>
      <c r="O614" s="86"/>
      <c r="P614" s="215">
        <f>O614*H614</f>
        <v>0</v>
      </c>
      <c r="Q614" s="215">
        <v>0</v>
      </c>
      <c r="R614" s="215">
        <f>Q614*H614</f>
        <v>0</v>
      </c>
      <c r="S614" s="215">
        <v>0</v>
      </c>
      <c r="T614" s="216">
        <f>S614*H614</f>
        <v>0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17" t="s">
        <v>238</v>
      </c>
      <c r="AT614" s="217" t="s">
        <v>131</v>
      </c>
      <c r="AU614" s="217" t="s">
        <v>137</v>
      </c>
      <c r="AY614" s="19" t="s">
        <v>129</v>
      </c>
      <c r="BE614" s="218">
        <f>IF(N614="základní",J614,0)</f>
        <v>0</v>
      </c>
      <c r="BF614" s="218">
        <f>IF(N614="snížená",J614,0)</f>
        <v>0</v>
      </c>
      <c r="BG614" s="218">
        <f>IF(N614="zákl. přenesená",J614,0)</f>
        <v>0</v>
      </c>
      <c r="BH614" s="218">
        <f>IF(N614="sníž. přenesená",J614,0)</f>
        <v>0</v>
      </c>
      <c r="BI614" s="218">
        <f>IF(N614="nulová",J614,0)</f>
        <v>0</v>
      </c>
      <c r="BJ614" s="19" t="s">
        <v>137</v>
      </c>
      <c r="BK614" s="218">
        <f>ROUND(I614*H614,2)</f>
        <v>0</v>
      </c>
      <c r="BL614" s="19" t="s">
        <v>238</v>
      </c>
      <c r="BM614" s="217" t="s">
        <v>1186</v>
      </c>
    </row>
    <row r="615" s="2" customFormat="1">
      <c r="A615" s="40"/>
      <c r="B615" s="41"/>
      <c r="C615" s="42"/>
      <c r="D615" s="219" t="s">
        <v>139</v>
      </c>
      <c r="E615" s="42"/>
      <c r="F615" s="220" t="s">
        <v>1187</v>
      </c>
      <c r="G615" s="42"/>
      <c r="H615" s="42"/>
      <c r="I615" s="221"/>
      <c r="J615" s="42"/>
      <c r="K615" s="42"/>
      <c r="L615" s="46"/>
      <c r="M615" s="222"/>
      <c r="N615" s="223"/>
      <c r="O615" s="86"/>
      <c r="P615" s="86"/>
      <c r="Q615" s="86"/>
      <c r="R615" s="86"/>
      <c r="S615" s="86"/>
      <c r="T615" s="87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9" t="s">
        <v>139</v>
      </c>
      <c r="AU615" s="19" t="s">
        <v>137</v>
      </c>
    </row>
    <row r="616" s="2" customFormat="1" ht="14.4" customHeight="1">
      <c r="A616" s="40"/>
      <c r="B616" s="41"/>
      <c r="C616" s="236" t="s">
        <v>1188</v>
      </c>
      <c r="D616" s="236" t="s">
        <v>165</v>
      </c>
      <c r="E616" s="237" t="s">
        <v>1189</v>
      </c>
      <c r="F616" s="238" t="s">
        <v>1190</v>
      </c>
      <c r="G616" s="239" t="s">
        <v>432</v>
      </c>
      <c r="H616" s="240">
        <v>21</v>
      </c>
      <c r="I616" s="241"/>
      <c r="J616" s="242">
        <f>ROUND(I616*H616,2)</f>
        <v>0</v>
      </c>
      <c r="K616" s="238" t="s">
        <v>135</v>
      </c>
      <c r="L616" s="243"/>
      <c r="M616" s="244" t="s">
        <v>19</v>
      </c>
      <c r="N616" s="245" t="s">
        <v>44</v>
      </c>
      <c r="O616" s="86"/>
      <c r="P616" s="215">
        <f>O616*H616</f>
        <v>0</v>
      </c>
      <c r="Q616" s="215">
        <v>0.011900000000000001</v>
      </c>
      <c r="R616" s="215">
        <f>Q616*H616</f>
        <v>0.24990000000000001</v>
      </c>
      <c r="S616" s="215">
        <v>0</v>
      </c>
      <c r="T616" s="216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17" t="s">
        <v>344</v>
      </c>
      <c r="AT616" s="217" t="s">
        <v>165</v>
      </c>
      <c r="AU616" s="217" t="s">
        <v>137</v>
      </c>
      <c r="AY616" s="19" t="s">
        <v>129</v>
      </c>
      <c r="BE616" s="218">
        <f>IF(N616="základní",J616,0)</f>
        <v>0</v>
      </c>
      <c r="BF616" s="218">
        <f>IF(N616="snížená",J616,0)</f>
        <v>0</v>
      </c>
      <c r="BG616" s="218">
        <f>IF(N616="zákl. přenesená",J616,0)</f>
        <v>0</v>
      </c>
      <c r="BH616" s="218">
        <f>IF(N616="sníž. přenesená",J616,0)</f>
        <v>0</v>
      </c>
      <c r="BI616" s="218">
        <f>IF(N616="nulová",J616,0)</f>
        <v>0</v>
      </c>
      <c r="BJ616" s="19" t="s">
        <v>137</v>
      </c>
      <c r="BK616" s="218">
        <f>ROUND(I616*H616,2)</f>
        <v>0</v>
      </c>
      <c r="BL616" s="19" t="s">
        <v>238</v>
      </c>
      <c r="BM616" s="217" t="s">
        <v>1191</v>
      </c>
    </row>
    <row r="617" s="2" customFormat="1" ht="14.4" customHeight="1">
      <c r="A617" s="40"/>
      <c r="B617" s="41"/>
      <c r="C617" s="206" t="s">
        <v>1192</v>
      </c>
      <c r="D617" s="206" t="s">
        <v>131</v>
      </c>
      <c r="E617" s="207" t="s">
        <v>1193</v>
      </c>
      <c r="F617" s="208" t="s">
        <v>1194</v>
      </c>
      <c r="G617" s="209" t="s">
        <v>208</v>
      </c>
      <c r="H617" s="210">
        <v>42</v>
      </c>
      <c r="I617" s="211"/>
      <c r="J617" s="212">
        <f>ROUND(I617*H617,2)</f>
        <v>0</v>
      </c>
      <c r="K617" s="208" t="s">
        <v>135</v>
      </c>
      <c r="L617" s="46"/>
      <c r="M617" s="213" t="s">
        <v>19</v>
      </c>
      <c r="N617" s="214" t="s">
        <v>44</v>
      </c>
      <c r="O617" s="86"/>
      <c r="P617" s="215">
        <f>O617*H617</f>
        <v>0</v>
      </c>
      <c r="Q617" s="215">
        <v>0</v>
      </c>
      <c r="R617" s="215">
        <f>Q617*H617</f>
        <v>0</v>
      </c>
      <c r="S617" s="215">
        <v>0.035000000000000003</v>
      </c>
      <c r="T617" s="216">
        <f>S617*H617</f>
        <v>1.4700000000000002</v>
      </c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R617" s="217" t="s">
        <v>238</v>
      </c>
      <c r="AT617" s="217" t="s">
        <v>131</v>
      </c>
      <c r="AU617" s="217" t="s">
        <v>137</v>
      </c>
      <c r="AY617" s="19" t="s">
        <v>129</v>
      </c>
      <c r="BE617" s="218">
        <f>IF(N617="základní",J617,0)</f>
        <v>0</v>
      </c>
      <c r="BF617" s="218">
        <f>IF(N617="snížená",J617,0)</f>
        <v>0</v>
      </c>
      <c r="BG617" s="218">
        <f>IF(N617="zákl. přenesená",J617,0)</f>
        <v>0</v>
      </c>
      <c r="BH617" s="218">
        <f>IF(N617="sníž. přenesená",J617,0)</f>
        <v>0</v>
      </c>
      <c r="BI617" s="218">
        <f>IF(N617="nulová",J617,0)</f>
        <v>0</v>
      </c>
      <c r="BJ617" s="19" t="s">
        <v>137</v>
      </c>
      <c r="BK617" s="218">
        <f>ROUND(I617*H617,2)</f>
        <v>0</v>
      </c>
      <c r="BL617" s="19" t="s">
        <v>238</v>
      </c>
      <c r="BM617" s="217" t="s">
        <v>1195</v>
      </c>
    </row>
    <row r="618" s="2" customFormat="1">
      <c r="A618" s="40"/>
      <c r="B618" s="41"/>
      <c r="C618" s="42"/>
      <c r="D618" s="219" t="s">
        <v>139</v>
      </c>
      <c r="E618" s="42"/>
      <c r="F618" s="220" t="s">
        <v>1196</v>
      </c>
      <c r="G618" s="42"/>
      <c r="H618" s="42"/>
      <c r="I618" s="221"/>
      <c r="J618" s="42"/>
      <c r="K618" s="42"/>
      <c r="L618" s="46"/>
      <c r="M618" s="222"/>
      <c r="N618" s="223"/>
      <c r="O618" s="86"/>
      <c r="P618" s="86"/>
      <c r="Q618" s="86"/>
      <c r="R618" s="86"/>
      <c r="S618" s="86"/>
      <c r="T618" s="87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T618" s="19" t="s">
        <v>139</v>
      </c>
      <c r="AU618" s="19" t="s">
        <v>137</v>
      </c>
    </row>
    <row r="619" s="2" customFormat="1" ht="22.2" customHeight="1">
      <c r="A619" s="40"/>
      <c r="B619" s="41"/>
      <c r="C619" s="206" t="s">
        <v>1197</v>
      </c>
      <c r="D619" s="206" t="s">
        <v>131</v>
      </c>
      <c r="E619" s="207" t="s">
        <v>1198</v>
      </c>
      <c r="F619" s="208" t="s">
        <v>1199</v>
      </c>
      <c r="G619" s="209" t="s">
        <v>432</v>
      </c>
      <c r="H619" s="210">
        <v>2</v>
      </c>
      <c r="I619" s="211"/>
      <c r="J619" s="212">
        <f>ROUND(I619*H619,2)</f>
        <v>0</v>
      </c>
      <c r="K619" s="208" t="s">
        <v>135</v>
      </c>
      <c r="L619" s="46"/>
      <c r="M619" s="213" t="s">
        <v>19</v>
      </c>
      <c r="N619" s="214" t="s">
        <v>44</v>
      </c>
      <c r="O619" s="86"/>
      <c r="P619" s="215">
        <f>O619*H619</f>
        <v>0</v>
      </c>
      <c r="Q619" s="215">
        <v>4.0000000000000003E-05</v>
      </c>
      <c r="R619" s="215">
        <f>Q619*H619</f>
        <v>8.0000000000000007E-05</v>
      </c>
      <c r="S619" s="215">
        <v>0</v>
      </c>
      <c r="T619" s="216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17" t="s">
        <v>238</v>
      </c>
      <c r="AT619" s="217" t="s">
        <v>131</v>
      </c>
      <c r="AU619" s="217" t="s">
        <v>137</v>
      </c>
      <c r="AY619" s="19" t="s">
        <v>129</v>
      </c>
      <c r="BE619" s="218">
        <f>IF(N619="základní",J619,0)</f>
        <v>0</v>
      </c>
      <c r="BF619" s="218">
        <f>IF(N619="snížená",J619,0)</f>
        <v>0</v>
      </c>
      <c r="BG619" s="218">
        <f>IF(N619="zákl. přenesená",J619,0)</f>
        <v>0</v>
      </c>
      <c r="BH619" s="218">
        <f>IF(N619="sníž. přenesená",J619,0)</f>
        <v>0</v>
      </c>
      <c r="BI619" s="218">
        <f>IF(N619="nulová",J619,0)</f>
        <v>0</v>
      </c>
      <c r="BJ619" s="19" t="s">
        <v>137</v>
      </c>
      <c r="BK619" s="218">
        <f>ROUND(I619*H619,2)</f>
        <v>0</v>
      </c>
      <c r="BL619" s="19" t="s">
        <v>238</v>
      </c>
      <c r="BM619" s="217" t="s">
        <v>1200</v>
      </c>
    </row>
    <row r="620" s="2" customFormat="1">
      <c r="A620" s="40"/>
      <c r="B620" s="41"/>
      <c r="C620" s="42"/>
      <c r="D620" s="219" t="s">
        <v>139</v>
      </c>
      <c r="E620" s="42"/>
      <c r="F620" s="220" t="s">
        <v>1201</v>
      </c>
      <c r="G620" s="42"/>
      <c r="H620" s="42"/>
      <c r="I620" s="221"/>
      <c r="J620" s="42"/>
      <c r="K620" s="42"/>
      <c r="L620" s="46"/>
      <c r="M620" s="222"/>
      <c r="N620" s="223"/>
      <c r="O620" s="86"/>
      <c r="P620" s="86"/>
      <c r="Q620" s="86"/>
      <c r="R620" s="86"/>
      <c r="S620" s="86"/>
      <c r="T620" s="87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T620" s="19" t="s">
        <v>139</v>
      </c>
      <c r="AU620" s="19" t="s">
        <v>137</v>
      </c>
    </row>
    <row r="621" s="2" customFormat="1" ht="14.4" customHeight="1">
      <c r="A621" s="40"/>
      <c r="B621" s="41"/>
      <c r="C621" s="236" t="s">
        <v>1202</v>
      </c>
      <c r="D621" s="236" t="s">
        <v>165</v>
      </c>
      <c r="E621" s="237" t="s">
        <v>1203</v>
      </c>
      <c r="F621" s="238" t="s">
        <v>1204</v>
      </c>
      <c r="G621" s="239" t="s">
        <v>432</v>
      </c>
      <c r="H621" s="240">
        <v>2</v>
      </c>
      <c r="I621" s="241"/>
      <c r="J621" s="242">
        <f>ROUND(I621*H621,2)</f>
        <v>0</v>
      </c>
      <c r="K621" s="238" t="s">
        <v>135</v>
      </c>
      <c r="L621" s="243"/>
      <c r="M621" s="244" t="s">
        <v>19</v>
      </c>
      <c r="N621" s="245" t="s">
        <v>44</v>
      </c>
      <c r="O621" s="86"/>
      <c r="P621" s="215">
        <f>O621*H621</f>
        <v>0</v>
      </c>
      <c r="Q621" s="215">
        <v>0.044999999999999998</v>
      </c>
      <c r="R621" s="215">
        <f>Q621*H621</f>
        <v>0.089999999999999997</v>
      </c>
      <c r="S621" s="215">
        <v>0</v>
      </c>
      <c r="T621" s="216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17" t="s">
        <v>344</v>
      </c>
      <c r="AT621" s="217" t="s">
        <v>165</v>
      </c>
      <c r="AU621" s="217" t="s">
        <v>137</v>
      </c>
      <c r="AY621" s="19" t="s">
        <v>129</v>
      </c>
      <c r="BE621" s="218">
        <f>IF(N621="základní",J621,0)</f>
        <v>0</v>
      </c>
      <c r="BF621" s="218">
        <f>IF(N621="snížená",J621,0)</f>
        <v>0</v>
      </c>
      <c r="BG621" s="218">
        <f>IF(N621="zákl. přenesená",J621,0)</f>
        <v>0</v>
      </c>
      <c r="BH621" s="218">
        <f>IF(N621="sníž. přenesená",J621,0)</f>
        <v>0</v>
      </c>
      <c r="BI621" s="218">
        <f>IF(N621="nulová",J621,0)</f>
        <v>0</v>
      </c>
      <c r="BJ621" s="19" t="s">
        <v>137</v>
      </c>
      <c r="BK621" s="218">
        <f>ROUND(I621*H621,2)</f>
        <v>0</v>
      </c>
      <c r="BL621" s="19" t="s">
        <v>238</v>
      </c>
      <c r="BM621" s="217" t="s">
        <v>1205</v>
      </c>
    </row>
    <row r="622" s="2" customFormat="1" ht="14.4" customHeight="1">
      <c r="A622" s="40"/>
      <c r="B622" s="41"/>
      <c r="C622" s="206" t="s">
        <v>1206</v>
      </c>
      <c r="D622" s="206" t="s">
        <v>131</v>
      </c>
      <c r="E622" s="207" t="s">
        <v>1207</v>
      </c>
      <c r="F622" s="208" t="s">
        <v>1208</v>
      </c>
      <c r="G622" s="209" t="s">
        <v>432</v>
      </c>
      <c r="H622" s="210">
        <v>2</v>
      </c>
      <c r="I622" s="211"/>
      <c r="J622" s="212">
        <f>ROUND(I622*H622,2)</f>
        <v>0</v>
      </c>
      <c r="K622" s="208" t="s">
        <v>19</v>
      </c>
      <c r="L622" s="46"/>
      <c r="M622" s="213" t="s">
        <v>19</v>
      </c>
      <c r="N622" s="214" t="s">
        <v>44</v>
      </c>
      <c r="O622" s="86"/>
      <c r="P622" s="215">
        <f>O622*H622</f>
        <v>0</v>
      </c>
      <c r="Q622" s="215">
        <v>0</v>
      </c>
      <c r="R622" s="215">
        <f>Q622*H622</f>
        <v>0</v>
      </c>
      <c r="S622" s="215">
        <v>0.029999999999999999</v>
      </c>
      <c r="T622" s="216">
        <f>S622*H622</f>
        <v>0.059999999999999998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17" t="s">
        <v>238</v>
      </c>
      <c r="AT622" s="217" t="s">
        <v>131</v>
      </c>
      <c r="AU622" s="217" t="s">
        <v>137</v>
      </c>
      <c r="AY622" s="19" t="s">
        <v>129</v>
      </c>
      <c r="BE622" s="218">
        <f>IF(N622="základní",J622,0)</f>
        <v>0</v>
      </c>
      <c r="BF622" s="218">
        <f>IF(N622="snížená",J622,0)</f>
        <v>0</v>
      </c>
      <c r="BG622" s="218">
        <f>IF(N622="zákl. přenesená",J622,0)</f>
        <v>0</v>
      </c>
      <c r="BH622" s="218">
        <f>IF(N622="sníž. přenesená",J622,0)</f>
        <v>0</v>
      </c>
      <c r="BI622" s="218">
        <f>IF(N622="nulová",J622,0)</f>
        <v>0</v>
      </c>
      <c r="BJ622" s="19" t="s">
        <v>137</v>
      </c>
      <c r="BK622" s="218">
        <f>ROUND(I622*H622,2)</f>
        <v>0</v>
      </c>
      <c r="BL622" s="19" t="s">
        <v>238</v>
      </c>
      <c r="BM622" s="217" t="s">
        <v>1209</v>
      </c>
    </row>
    <row r="623" s="2" customFormat="1" ht="14.4" customHeight="1">
      <c r="A623" s="40"/>
      <c r="B623" s="41"/>
      <c r="C623" s="206" t="s">
        <v>1210</v>
      </c>
      <c r="D623" s="206" t="s">
        <v>131</v>
      </c>
      <c r="E623" s="207" t="s">
        <v>1211</v>
      </c>
      <c r="F623" s="208" t="s">
        <v>1212</v>
      </c>
      <c r="G623" s="209" t="s">
        <v>168</v>
      </c>
      <c r="H623" s="210">
        <v>65</v>
      </c>
      <c r="I623" s="211"/>
      <c r="J623" s="212">
        <f>ROUND(I623*H623,2)</f>
        <v>0</v>
      </c>
      <c r="K623" s="208" t="s">
        <v>135</v>
      </c>
      <c r="L623" s="46"/>
      <c r="M623" s="213" t="s">
        <v>19</v>
      </c>
      <c r="N623" s="214" t="s">
        <v>44</v>
      </c>
      <c r="O623" s="86"/>
      <c r="P623" s="215">
        <f>O623*H623</f>
        <v>0</v>
      </c>
      <c r="Q623" s="215">
        <v>0</v>
      </c>
      <c r="R623" s="215">
        <f>Q623*H623</f>
        <v>0</v>
      </c>
      <c r="S623" s="215">
        <v>0.001</v>
      </c>
      <c r="T623" s="216">
        <f>S623*H623</f>
        <v>0.065000000000000002</v>
      </c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R623" s="217" t="s">
        <v>238</v>
      </c>
      <c r="AT623" s="217" t="s">
        <v>131</v>
      </c>
      <c r="AU623" s="217" t="s">
        <v>137</v>
      </c>
      <c r="AY623" s="19" t="s">
        <v>129</v>
      </c>
      <c r="BE623" s="218">
        <f>IF(N623="základní",J623,0)</f>
        <v>0</v>
      </c>
      <c r="BF623" s="218">
        <f>IF(N623="snížená",J623,0)</f>
        <v>0</v>
      </c>
      <c r="BG623" s="218">
        <f>IF(N623="zákl. přenesená",J623,0)</f>
        <v>0</v>
      </c>
      <c r="BH623" s="218">
        <f>IF(N623="sníž. přenesená",J623,0)</f>
        <v>0</v>
      </c>
      <c r="BI623" s="218">
        <f>IF(N623="nulová",J623,0)</f>
        <v>0</v>
      </c>
      <c r="BJ623" s="19" t="s">
        <v>137</v>
      </c>
      <c r="BK623" s="218">
        <f>ROUND(I623*H623,2)</f>
        <v>0</v>
      </c>
      <c r="BL623" s="19" t="s">
        <v>238</v>
      </c>
      <c r="BM623" s="217" t="s">
        <v>1213</v>
      </c>
    </row>
    <row r="624" s="2" customFormat="1">
      <c r="A624" s="40"/>
      <c r="B624" s="41"/>
      <c r="C624" s="42"/>
      <c r="D624" s="219" t="s">
        <v>139</v>
      </c>
      <c r="E624" s="42"/>
      <c r="F624" s="220" t="s">
        <v>1214</v>
      </c>
      <c r="G624" s="42"/>
      <c r="H624" s="42"/>
      <c r="I624" s="221"/>
      <c r="J624" s="42"/>
      <c r="K624" s="42"/>
      <c r="L624" s="46"/>
      <c r="M624" s="222"/>
      <c r="N624" s="223"/>
      <c r="O624" s="86"/>
      <c r="P624" s="86"/>
      <c r="Q624" s="86"/>
      <c r="R624" s="86"/>
      <c r="S624" s="86"/>
      <c r="T624" s="87"/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T624" s="19" t="s">
        <v>139</v>
      </c>
      <c r="AU624" s="19" t="s">
        <v>137</v>
      </c>
    </row>
    <row r="625" s="2" customFormat="1">
      <c r="A625" s="40"/>
      <c r="B625" s="41"/>
      <c r="C625" s="42"/>
      <c r="D625" s="226" t="s">
        <v>212</v>
      </c>
      <c r="E625" s="42"/>
      <c r="F625" s="267" t="s">
        <v>1215</v>
      </c>
      <c r="G625" s="42"/>
      <c r="H625" s="42"/>
      <c r="I625" s="221"/>
      <c r="J625" s="42"/>
      <c r="K625" s="42"/>
      <c r="L625" s="46"/>
      <c r="M625" s="222"/>
      <c r="N625" s="223"/>
      <c r="O625" s="86"/>
      <c r="P625" s="86"/>
      <c r="Q625" s="86"/>
      <c r="R625" s="86"/>
      <c r="S625" s="86"/>
      <c r="T625" s="87"/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T625" s="19" t="s">
        <v>212</v>
      </c>
      <c r="AU625" s="19" t="s">
        <v>137</v>
      </c>
    </row>
    <row r="626" s="2" customFormat="1" ht="22.2" customHeight="1">
      <c r="A626" s="40"/>
      <c r="B626" s="41"/>
      <c r="C626" s="206" t="s">
        <v>1216</v>
      </c>
      <c r="D626" s="206" t="s">
        <v>131</v>
      </c>
      <c r="E626" s="207" t="s">
        <v>1217</v>
      </c>
      <c r="F626" s="208" t="s">
        <v>1218</v>
      </c>
      <c r="G626" s="209" t="s">
        <v>670</v>
      </c>
      <c r="H626" s="210">
        <v>0.81799999999999995</v>
      </c>
      <c r="I626" s="211"/>
      <c r="J626" s="212">
        <f>ROUND(I626*H626,2)</f>
        <v>0</v>
      </c>
      <c r="K626" s="208" t="s">
        <v>135</v>
      </c>
      <c r="L626" s="46"/>
      <c r="M626" s="213" t="s">
        <v>19</v>
      </c>
      <c r="N626" s="214" t="s">
        <v>44</v>
      </c>
      <c r="O626" s="86"/>
      <c r="P626" s="215">
        <f>O626*H626</f>
        <v>0</v>
      </c>
      <c r="Q626" s="215">
        <v>0</v>
      </c>
      <c r="R626" s="215">
        <f>Q626*H626</f>
        <v>0</v>
      </c>
      <c r="S626" s="215">
        <v>0</v>
      </c>
      <c r="T626" s="216">
        <f>S626*H626</f>
        <v>0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17" t="s">
        <v>238</v>
      </c>
      <c r="AT626" s="217" t="s">
        <v>131</v>
      </c>
      <c r="AU626" s="217" t="s">
        <v>137</v>
      </c>
      <c r="AY626" s="19" t="s">
        <v>129</v>
      </c>
      <c r="BE626" s="218">
        <f>IF(N626="základní",J626,0)</f>
        <v>0</v>
      </c>
      <c r="BF626" s="218">
        <f>IF(N626="snížená",J626,0)</f>
        <v>0</v>
      </c>
      <c r="BG626" s="218">
        <f>IF(N626="zákl. přenesená",J626,0)</f>
        <v>0</v>
      </c>
      <c r="BH626" s="218">
        <f>IF(N626="sníž. přenesená",J626,0)</f>
        <v>0</v>
      </c>
      <c r="BI626" s="218">
        <f>IF(N626="nulová",J626,0)</f>
        <v>0</v>
      </c>
      <c r="BJ626" s="19" t="s">
        <v>137</v>
      </c>
      <c r="BK626" s="218">
        <f>ROUND(I626*H626,2)</f>
        <v>0</v>
      </c>
      <c r="BL626" s="19" t="s">
        <v>238</v>
      </c>
      <c r="BM626" s="217" t="s">
        <v>1219</v>
      </c>
    </row>
    <row r="627" s="2" customFormat="1">
      <c r="A627" s="40"/>
      <c r="B627" s="41"/>
      <c r="C627" s="42"/>
      <c r="D627" s="219" t="s">
        <v>139</v>
      </c>
      <c r="E627" s="42"/>
      <c r="F627" s="220" t="s">
        <v>1220</v>
      </c>
      <c r="G627" s="42"/>
      <c r="H627" s="42"/>
      <c r="I627" s="221"/>
      <c r="J627" s="42"/>
      <c r="K627" s="42"/>
      <c r="L627" s="46"/>
      <c r="M627" s="222"/>
      <c r="N627" s="223"/>
      <c r="O627" s="86"/>
      <c r="P627" s="86"/>
      <c r="Q627" s="86"/>
      <c r="R627" s="86"/>
      <c r="S627" s="86"/>
      <c r="T627" s="87"/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T627" s="19" t="s">
        <v>139</v>
      </c>
      <c r="AU627" s="19" t="s">
        <v>137</v>
      </c>
    </row>
    <row r="628" s="12" customFormat="1" ht="22.8" customHeight="1">
      <c r="A628" s="12"/>
      <c r="B628" s="190"/>
      <c r="C628" s="191"/>
      <c r="D628" s="192" t="s">
        <v>71</v>
      </c>
      <c r="E628" s="204" t="s">
        <v>1221</v>
      </c>
      <c r="F628" s="204" t="s">
        <v>1222</v>
      </c>
      <c r="G628" s="191"/>
      <c r="H628" s="191"/>
      <c r="I628" s="194"/>
      <c r="J628" s="205">
        <f>BK628</f>
        <v>0</v>
      </c>
      <c r="K628" s="191"/>
      <c r="L628" s="196"/>
      <c r="M628" s="197"/>
      <c r="N628" s="198"/>
      <c r="O628" s="198"/>
      <c r="P628" s="199">
        <f>SUM(P629:P634)</f>
        <v>0</v>
      </c>
      <c r="Q628" s="198"/>
      <c r="R628" s="199">
        <f>SUM(R629:R634)</f>
        <v>0.081300000000000011</v>
      </c>
      <c r="S628" s="198"/>
      <c r="T628" s="200">
        <f>SUM(T629:T634)</f>
        <v>0</v>
      </c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R628" s="201" t="s">
        <v>137</v>
      </c>
      <c r="AT628" s="202" t="s">
        <v>71</v>
      </c>
      <c r="AU628" s="202" t="s">
        <v>80</v>
      </c>
      <c r="AY628" s="201" t="s">
        <v>129</v>
      </c>
      <c r="BK628" s="203">
        <f>SUM(BK629:BK634)</f>
        <v>0</v>
      </c>
    </row>
    <row r="629" s="2" customFormat="1" ht="14.4" customHeight="1">
      <c r="A629" s="40"/>
      <c r="B629" s="41"/>
      <c r="C629" s="206" t="s">
        <v>1223</v>
      </c>
      <c r="D629" s="206" t="s">
        <v>131</v>
      </c>
      <c r="E629" s="207" t="s">
        <v>1224</v>
      </c>
      <c r="F629" s="208" t="s">
        <v>1225</v>
      </c>
      <c r="G629" s="209" t="s">
        <v>134</v>
      </c>
      <c r="H629" s="210">
        <v>1.5</v>
      </c>
      <c r="I629" s="211"/>
      <c r="J629" s="212">
        <f>ROUND(I629*H629,2)</f>
        <v>0</v>
      </c>
      <c r="K629" s="208" t="s">
        <v>185</v>
      </c>
      <c r="L629" s="46"/>
      <c r="M629" s="213" t="s">
        <v>19</v>
      </c>
      <c r="N629" s="214" t="s">
        <v>44</v>
      </c>
      <c r="O629" s="86"/>
      <c r="P629" s="215">
        <f>O629*H629</f>
        <v>0</v>
      </c>
      <c r="Q629" s="215">
        <v>0.0051999999999999998</v>
      </c>
      <c r="R629" s="215">
        <f>Q629*H629</f>
        <v>0.0077999999999999996</v>
      </c>
      <c r="S629" s="215">
        <v>0</v>
      </c>
      <c r="T629" s="216">
        <f>S629*H629</f>
        <v>0</v>
      </c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R629" s="217" t="s">
        <v>238</v>
      </c>
      <c r="AT629" s="217" t="s">
        <v>131</v>
      </c>
      <c r="AU629" s="217" t="s">
        <v>137</v>
      </c>
      <c r="AY629" s="19" t="s">
        <v>129</v>
      </c>
      <c r="BE629" s="218">
        <f>IF(N629="základní",J629,0)</f>
        <v>0</v>
      </c>
      <c r="BF629" s="218">
        <f>IF(N629="snížená",J629,0)</f>
        <v>0</v>
      </c>
      <c r="BG629" s="218">
        <f>IF(N629="zákl. přenesená",J629,0)</f>
        <v>0</v>
      </c>
      <c r="BH629" s="218">
        <f>IF(N629="sníž. přenesená",J629,0)</f>
        <v>0</v>
      </c>
      <c r="BI629" s="218">
        <f>IF(N629="nulová",J629,0)</f>
        <v>0</v>
      </c>
      <c r="BJ629" s="19" t="s">
        <v>137</v>
      </c>
      <c r="BK629" s="218">
        <f>ROUND(I629*H629,2)</f>
        <v>0</v>
      </c>
      <c r="BL629" s="19" t="s">
        <v>238</v>
      </c>
      <c r="BM629" s="217" t="s">
        <v>1226</v>
      </c>
    </row>
    <row r="630" s="2" customFormat="1">
      <c r="A630" s="40"/>
      <c r="B630" s="41"/>
      <c r="C630" s="42"/>
      <c r="D630" s="219" t="s">
        <v>139</v>
      </c>
      <c r="E630" s="42"/>
      <c r="F630" s="220" t="s">
        <v>1227</v>
      </c>
      <c r="G630" s="42"/>
      <c r="H630" s="42"/>
      <c r="I630" s="221"/>
      <c r="J630" s="42"/>
      <c r="K630" s="42"/>
      <c r="L630" s="46"/>
      <c r="M630" s="222"/>
      <c r="N630" s="223"/>
      <c r="O630" s="86"/>
      <c r="P630" s="86"/>
      <c r="Q630" s="86"/>
      <c r="R630" s="86"/>
      <c r="S630" s="86"/>
      <c r="T630" s="87"/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T630" s="19" t="s">
        <v>139</v>
      </c>
      <c r="AU630" s="19" t="s">
        <v>137</v>
      </c>
    </row>
    <row r="631" s="13" customFormat="1">
      <c r="A631" s="13"/>
      <c r="B631" s="224"/>
      <c r="C631" s="225"/>
      <c r="D631" s="226" t="s">
        <v>141</v>
      </c>
      <c r="E631" s="227" t="s">
        <v>19</v>
      </c>
      <c r="F631" s="228" t="s">
        <v>1228</v>
      </c>
      <c r="G631" s="225"/>
      <c r="H631" s="229">
        <v>1.5</v>
      </c>
      <c r="I631" s="230"/>
      <c r="J631" s="225"/>
      <c r="K631" s="225"/>
      <c r="L631" s="231"/>
      <c r="M631" s="232"/>
      <c r="N631" s="233"/>
      <c r="O631" s="233"/>
      <c r="P631" s="233"/>
      <c r="Q631" s="233"/>
      <c r="R631" s="233"/>
      <c r="S631" s="233"/>
      <c r="T631" s="234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5" t="s">
        <v>141</v>
      </c>
      <c r="AU631" s="235" t="s">
        <v>137</v>
      </c>
      <c r="AV631" s="13" t="s">
        <v>137</v>
      </c>
      <c r="AW631" s="13" t="s">
        <v>33</v>
      </c>
      <c r="AX631" s="13" t="s">
        <v>80</v>
      </c>
      <c r="AY631" s="235" t="s">
        <v>129</v>
      </c>
    </row>
    <row r="632" s="2" customFormat="1" ht="14.4" customHeight="1">
      <c r="A632" s="40"/>
      <c r="B632" s="41"/>
      <c r="C632" s="236" t="s">
        <v>1229</v>
      </c>
      <c r="D632" s="236" t="s">
        <v>165</v>
      </c>
      <c r="E632" s="237" t="s">
        <v>1230</v>
      </c>
      <c r="F632" s="238" t="s">
        <v>1231</v>
      </c>
      <c r="G632" s="239" t="s">
        <v>134</v>
      </c>
      <c r="H632" s="240">
        <v>1.5</v>
      </c>
      <c r="I632" s="241"/>
      <c r="J632" s="242">
        <f>ROUND(I632*H632,2)</f>
        <v>0</v>
      </c>
      <c r="K632" s="238" t="s">
        <v>185</v>
      </c>
      <c r="L632" s="243"/>
      <c r="M632" s="244" t="s">
        <v>19</v>
      </c>
      <c r="N632" s="245" t="s">
        <v>44</v>
      </c>
      <c r="O632" s="86"/>
      <c r="P632" s="215">
        <f>O632*H632</f>
        <v>0</v>
      </c>
      <c r="Q632" s="215">
        <v>0.049000000000000002</v>
      </c>
      <c r="R632" s="215">
        <f>Q632*H632</f>
        <v>0.07350000000000001</v>
      </c>
      <c r="S632" s="215">
        <v>0</v>
      </c>
      <c r="T632" s="216">
        <f>S632*H632</f>
        <v>0</v>
      </c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R632" s="217" t="s">
        <v>344</v>
      </c>
      <c r="AT632" s="217" t="s">
        <v>165</v>
      </c>
      <c r="AU632" s="217" t="s">
        <v>137</v>
      </c>
      <c r="AY632" s="19" t="s">
        <v>129</v>
      </c>
      <c r="BE632" s="218">
        <f>IF(N632="základní",J632,0)</f>
        <v>0</v>
      </c>
      <c r="BF632" s="218">
        <f>IF(N632="snížená",J632,0)</f>
        <v>0</v>
      </c>
      <c r="BG632" s="218">
        <f>IF(N632="zákl. přenesená",J632,0)</f>
        <v>0</v>
      </c>
      <c r="BH632" s="218">
        <f>IF(N632="sníž. přenesená",J632,0)</f>
        <v>0</v>
      </c>
      <c r="BI632" s="218">
        <f>IF(N632="nulová",J632,0)</f>
        <v>0</v>
      </c>
      <c r="BJ632" s="19" t="s">
        <v>137</v>
      </c>
      <c r="BK632" s="218">
        <f>ROUND(I632*H632,2)</f>
        <v>0</v>
      </c>
      <c r="BL632" s="19" t="s">
        <v>238</v>
      </c>
      <c r="BM632" s="217" t="s">
        <v>1232</v>
      </c>
    </row>
    <row r="633" s="2" customFormat="1" ht="22.2" customHeight="1">
      <c r="A633" s="40"/>
      <c r="B633" s="41"/>
      <c r="C633" s="206" t="s">
        <v>1233</v>
      </c>
      <c r="D633" s="206" t="s">
        <v>131</v>
      </c>
      <c r="E633" s="207" t="s">
        <v>1234</v>
      </c>
      <c r="F633" s="208" t="s">
        <v>1235</v>
      </c>
      <c r="G633" s="209" t="s">
        <v>670</v>
      </c>
      <c r="H633" s="210">
        <v>0.081000000000000003</v>
      </c>
      <c r="I633" s="211"/>
      <c r="J633" s="212">
        <f>ROUND(I633*H633,2)</f>
        <v>0</v>
      </c>
      <c r="K633" s="208" t="s">
        <v>135</v>
      </c>
      <c r="L633" s="46"/>
      <c r="M633" s="213" t="s">
        <v>19</v>
      </c>
      <c r="N633" s="214" t="s">
        <v>44</v>
      </c>
      <c r="O633" s="86"/>
      <c r="P633" s="215">
        <f>O633*H633</f>
        <v>0</v>
      </c>
      <c r="Q633" s="215">
        <v>0</v>
      </c>
      <c r="R633" s="215">
        <f>Q633*H633</f>
        <v>0</v>
      </c>
      <c r="S633" s="215">
        <v>0</v>
      </c>
      <c r="T633" s="216">
        <f>S633*H633</f>
        <v>0</v>
      </c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R633" s="217" t="s">
        <v>238</v>
      </c>
      <c r="AT633" s="217" t="s">
        <v>131</v>
      </c>
      <c r="AU633" s="217" t="s">
        <v>137</v>
      </c>
      <c r="AY633" s="19" t="s">
        <v>129</v>
      </c>
      <c r="BE633" s="218">
        <f>IF(N633="základní",J633,0)</f>
        <v>0</v>
      </c>
      <c r="BF633" s="218">
        <f>IF(N633="snížená",J633,0)</f>
        <v>0</v>
      </c>
      <c r="BG633" s="218">
        <f>IF(N633="zákl. přenesená",J633,0)</f>
        <v>0</v>
      </c>
      <c r="BH633" s="218">
        <f>IF(N633="sníž. přenesená",J633,0)</f>
        <v>0</v>
      </c>
      <c r="BI633" s="218">
        <f>IF(N633="nulová",J633,0)</f>
        <v>0</v>
      </c>
      <c r="BJ633" s="19" t="s">
        <v>137</v>
      </c>
      <c r="BK633" s="218">
        <f>ROUND(I633*H633,2)</f>
        <v>0</v>
      </c>
      <c r="BL633" s="19" t="s">
        <v>238</v>
      </c>
      <c r="BM633" s="217" t="s">
        <v>1236</v>
      </c>
    </row>
    <row r="634" s="2" customFormat="1">
      <c r="A634" s="40"/>
      <c r="B634" s="41"/>
      <c r="C634" s="42"/>
      <c r="D634" s="219" t="s">
        <v>139</v>
      </c>
      <c r="E634" s="42"/>
      <c r="F634" s="220" t="s">
        <v>1237</v>
      </c>
      <c r="G634" s="42"/>
      <c r="H634" s="42"/>
      <c r="I634" s="221"/>
      <c r="J634" s="42"/>
      <c r="K634" s="42"/>
      <c r="L634" s="46"/>
      <c r="M634" s="222"/>
      <c r="N634" s="223"/>
      <c r="O634" s="86"/>
      <c r="P634" s="86"/>
      <c r="Q634" s="86"/>
      <c r="R634" s="86"/>
      <c r="S634" s="86"/>
      <c r="T634" s="87"/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T634" s="19" t="s">
        <v>139</v>
      </c>
      <c r="AU634" s="19" t="s">
        <v>137</v>
      </c>
    </row>
    <row r="635" s="12" customFormat="1" ht="22.8" customHeight="1">
      <c r="A635" s="12"/>
      <c r="B635" s="190"/>
      <c r="C635" s="191"/>
      <c r="D635" s="192" t="s">
        <v>71</v>
      </c>
      <c r="E635" s="204" t="s">
        <v>1238</v>
      </c>
      <c r="F635" s="204" t="s">
        <v>1239</v>
      </c>
      <c r="G635" s="191"/>
      <c r="H635" s="191"/>
      <c r="I635" s="194"/>
      <c r="J635" s="205">
        <f>BK635</f>
        <v>0</v>
      </c>
      <c r="K635" s="191"/>
      <c r="L635" s="196"/>
      <c r="M635" s="197"/>
      <c r="N635" s="198"/>
      <c r="O635" s="198"/>
      <c r="P635" s="199">
        <f>SUM(P636:P656)</f>
        <v>0</v>
      </c>
      <c r="Q635" s="198"/>
      <c r="R635" s="199">
        <f>SUM(R636:R656)</f>
        <v>8.6681238999999994</v>
      </c>
      <c r="S635" s="198"/>
      <c r="T635" s="200">
        <f>SUM(T636:T656)</f>
        <v>0</v>
      </c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R635" s="201" t="s">
        <v>137</v>
      </c>
      <c r="AT635" s="202" t="s">
        <v>71</v>
      </c>
      <c r="AU635" s="202" t="s">
        <v>80</v>
      </c>
      <c r="AY635" s="201" t="s">
        <v>129</v>
      </c>
      <c r="BK635" s="203">
        <f>SUM(BK636:BK656)</f>
        <v>0</v>
      </c>
    </row>
    <row r="636" s="2" customFormat="1" ht="14.4" customHeight="1">
      <c r="A636" s="40"/>
      <c r="B636" s="41"/>
      <c r="C636" s="206" t="s">
        <v>1240</v>
      </c>
      <c r="D636" s="206" t="s">
        <v>131</v>
      </c>
      <c r="E636" s="207" t="s">
        <v>1241</v>
      </c>
      <c r="F636" s="208" t="s">
        <v>1242</v>
      </c>
      <c r="G636" s="209" t="s">
        <v>134</v>
      </c>
      <c r="H636" s="210">
        <v>228.96799999999999</v>
      </c>
      <c r="I636" s="211"/>
      <c r="J636" s="212">
        <f>ROUND(I636*H636,2)</f>
        <v>0</v>
      </c>
      <c r="K636" s="208" t="s">
        <v>135</v>
      </c>
      <c r="L636" s="46"/>
      <c r="M636" s="213" t="s">
        <v>19</v>
      </c>
      <c r="N636" s="214" t="s">
        <v>44</v>
      </c>
      <c r="O636" s="86"/>
      <c r="P636" s="215">
        <f>O636*H636</f>
        <v>0</v>
      </c>
      <c r="Q636" s="215">
        <v>0.00029999999999999997</v>
      </c>
      <c r="R636" s="215">
        <f>Q636*H636</f>
        <v>0.068690399999999985</v>
      </c>
      <c r="S636" s="215">
        <v>0</v>
      </c>
      <c r="T636" s="216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17" t="s">
        <v>238</v>
      </c>
      <c r="AT636" s="217" t="s">
        <v>131</v>
      </c>
      <c r="AU636" s="217" t="s">
        <v>137</v>
      </c>
      <c r="AY636" s="19" t="s">
        <v>129</v>
      </c>
      <c r="BE636" s="218">
        <f>IF(N636="základní",J636,0)</f>
        <v>0</v>
      </c>
      <c r="BF636" s="218">
        <f>IF(N636="snížená",J636,0)</f>
        <v>0</v>
      </c>
      <c r="BG636" s="218">
        <f>IF(N636="zákl. přenesená",J636,0)</f>
        <v>0</v>
      </c>
      <c r="BH636" s="218">
        <f>IF(N636="sníž. přenesená",J636,0)</f>
        <v>0</v>
      </c>
      <c r="BI636" s="218">
        <f>IF(N636="nulová",J636,0)</f>
        <v>0</v>
      </c>
      <c r="BJ636" s="19" t="s">
        <v>137</v>
      </c>
      <c r="BK636" s="218">
        <f>ROUND(I636*H636,2)</f>
        <v>0</v>
      </c>
      <c r="BL636" s="19" t="s">
        <v>238</v>
      </c>
      <c r="BM636" s="217" t="s">
        <v>1243</v>
      </c>
    </row>
    <row r="637" s="2" customFormat="1">
      <c r="A637" s="40"/>
      <c r="B637" s="41"/>
      <c r="C637" s="42"/>
      <c r="D637" s="219" t="s">
        <v>139</v>
      </c>
      <c r="E637" s="42"/>
      <c r="F637" s="220" t="s">
        <v>1244</v>
      </c>
      <c r="G637" s="42"/>
      <c r="H637" s="42"/>
      <c r="I637" s="221"/>
      <c r="J637" s="42"/>
      <c r="K637" s="42"/>
      <c r="L637" s="46"/>
      <c r="M637" s="222"/>
      <c r="N637" s="223"/>
      <c r="O637" s="86"/>
      <c r="P637" s="86"/>
      <c r="Q637" s="86"/>
      <c r="R637" s="86"/>
      <c r="S637" s="86"/>
      <c r="T637" s="87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T637" s="19" t="s">
        <v>139</v>
      </c>
      <c r="AU637" s="19" t="s">
        <v>137</v>
      </c>
    </row>
    <row r="638" s="14" customFormat="1">
      <c r="A638" s="14"/>
      <c r="B638" s="246"/>
      <c r="C638" s="247"/>
      <c r="D638" s="226" t="s">
        <v>141</v>
      </c>
      <c r="E638" s="248" t="s">
        <v>19</v>
      </c>
      <c r="F638" s="249" t="s">
        <v>1245</v>
      </c>
      <c r="G638" s="247"/>
      <c r="H638" s="248" t="s">
        <v>19</v>
      </c>
      <c r="I638" s="250"/>
      <c r="J638" s="247"/>
      <c r="K638" s="247"/>
      <c r="L638" s="251"/>
      <c r="M638" s="252"/>
      <c r="N638" s="253"/>
      <c r="O638" s="253"/>
      <c r="P638" s="253"/>
      <c r="Q638" s="253"/>
      <c r="R638" s="253"/>
      <c r="S638" s="253"/>
      <c r="T638" s="254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5" t="s">
        <v>141</v>
      </c>
      <c r="AU638" s="255" t="s">
        <v>137</v>
      </c>
      <c r="AV638" s="14" t="s">
        <v>80</v>
      </c>
      <c r="AW638" s="14" t="s">
        <v>33</v>
      </c>
      <c r="AX638" s="14" t="s">
        <v>72</v>
      </c>
      <c r="AY638" s="255" t="s">
        <v>129</v>
      </c>
    </row>
    <row r="639" s="13" customFormat="1">
      <c r="A639" s="13"/>
      <c r="B639" s="224"/>
      <c r="C639" s="225"/>
      <c r="D639" s="226" t="s">
        <v>141</v>
      </c>
      <c r="E639" s="227" t="s">
        <v>19</v>
      </c>
      <c r="F639" s="228" t="s">
        <v>1246</v>
      </c>
      <c r="G639" s="225"/>
      <c r="H639" s="229">
        <v>69.599999999999994</v>
      </c>
      <c r="I639" s="230"/>
      <c r="J639" s="225"/>
      <c r="K639" s="225"/>
      <c r="L639" s="231"/>
      <c r="M639" s="232"/>
      <c r="N639" s="233"/>
      <c r="O639" s="233"/>
      <c r="P639" s="233"/>
      <c r="Q639" s="233"/>
      <c r="R639" s="233"/>
      <c r="S639" s="233"/>
      <c r="T639" s="234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5" t="s">
        <v>141</v>
      </c>
      <c r="AU639" s="235" t="s">
        <v>137</v>
      </c>
      <c r="AV639" s="13" t="s">
        <v>137</v>
      </c>
      <c r="AW639" s="13" t="s">
        <v>33</v>
      </c>
      <c r="AX639" s="13" t="s">
        <v>72</v>
      </c>
      <c r="AY639" s="235" t="s">
        <v>129</v>
      </c>
    </row>
    <row r="640" s="14" customFormat="1">
      <c r="A640" s="14"/>
      <c r="B640" s="246"/>
      <c r="C640" s="247"/>
      <c r="D640" s="226" t="s">
        <v>141</v>
      </c>
      <c r="E640" s="248" t="s">
        <v>19</v>
      </c>
      <c r="F640" s="249" t="s">
        <v>1247</v>
      </c>
      <c r="G640" s="247"/>
      <c r="H640" s="248" t="s">
        <v>19</v>
      </c>
      <c r="I640" s="250"/>
      <c r="J640" s="247"/>
      <c r="K640" s="247"/>
      <c r="L640" s="251"/>
      <c r="M640" s="252"/>
      <c r="N640" s="253"/>
      <c r="O640" s="253"/>
      <c r="P640" s="253"/>
      <c r="Q640" s="253"/>
      <c r="R640" s="253"/>
      <c r="S640" s="253"/>
      <c r="T640" s="254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5" t="s">
        <v>141</v>
      </c>
      <c r="AU640" s="255" t="s">
        <v>137</v>
      </c>
      <c r="AV640" s="14" t="s">
        <v>80</v>
      </c>
      <c r="AW640" s="14" t="s">
        <v>33</v>
      </c>
      <c r="AX640" s="14" t="s">
        <v>72</v>
      </c>
      <c r="AY640" s="255" t="s">
        <v>129</v>
      </c>
    </row>
    <row r="641" s="13" customFormat="1">
      <c r="A641" s="13"/>
      <c r="B641" s="224"/>
      <c r="C641" s="225"/>
      <c r="D641" s="226" t="s">
        <v>141</v>
      </c>
      <c r="E641" s="227" t="s">
        <v>19</v>
      </c>
      <c r="F641" s="228" t="s">
        <v>1248</v>
      </c>
      <c r="G641" s="225"/>
      <c r="H641" s="229">
        <v>78.299999999999997</v>
      </c>
      <c r="I641" s="230"/>
      <c r="J641" s="225"/>
      <c r="K641" s="225"/>
      <c r="L641" s="231"/>
      <c r="M641" s="232"/>
      <c r="N641" s="233"/>
      <c r="O641" s="233"/>
      <c r="P641" s="233"/>
      <c r="Q641" s="233"/>
      <c r="R641" s="233"/>
      <c r="S641" s="233"/>
      <c r="T641" s="234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5" t="s">
        <v>141</v>
      </c>
      <c r="AU641" s="235" t="s">
        <v>137</v>
      </c>
      <c r="AV641" s="13" t="s">
        <v>137</v>
      </c>
      <c r="AW641" s="13" t="s">
        <v>33</v>
      </c>
      <c r="AX641" s="13" t="s">
        <v>72</v>
      </c>
      <c r="AY641" s="235" t="s">
        <v>129</v>
      </c>
    </row>
    <row r="642" s="13" customFormat="1">
      <c r="A642" s="13"/>
      <c r="B642" s="224"/>
      <c r="C642" s="225"/>
      <c r="D642" s="226" t="s">
        <v>141</v>
      </c>
      <c r="E642" s="227" t="s">
        <v>19</v>
      </c>
      <c r="F642" s="228" t="s">
        <v>1249</v>
      </c>
      <c r="G642" s="225"/>
      <c r="H642" s="229">
        <v>6.96</v>
      </c>
      <c r="I642" s="230"/>
      <c r="J642" s="225"/>
      <c r="K642" s="225"/>
      <c r="L642" s="231"/>
      <c r="M642" s="232"/>
      <c r="N642" s="233"/>
      <c r="O642" s="233"/>
      <c r="P642" s="233"/>
      <c r="Q642" s="233"/>
      <c r="R642" s="233"/>
      <c r="S642" s="233"/>
      <c r="T642" s="234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5" t="s">
        <v>141</v>
      </c>
      <c r="AU642" s="235" t="s">
        <v>137</v>
      </c>
      <c r="AV642" s="13" t="s">
        <v>137</v>
      </c>
      <c r="AW642" s="13" t="s">
        <v>33</v>
      </c>
      <c r="AX642" s="13" t="s">
        <v>72</v>
      </c>
      <c r="AY642" s="235" t="s">
        <v>129</v>
      </c>
    </row>
    <row r="643" s="14" customFormat="1">
      <c r="A643" s="14"/>
      <c r="B643" s="246"/>
      <c r="C643" s="247"/>
      <c r="D643" s="226" t="s">
        <v>141</v>
      </c>
      <c r="E643" s="248" t="s">
        <v>19</v>
      </c>
      <c r="F643" s="249" t="s">
        <v>1250</v>
      </c>
      <c r="G643" s="247"/>
      <c r="H643" s="248" t="s">
        <v>19</v>
      </c>
      <c r="I643" s="250"/>
      <c r="J643" s="247"/>
      <c r="K643" s="247"/>
      <c r="L643" s="251"/>
      <c r="M643" s="252"/>
      <c r="N643" s="253"/>
      <c r="O643" s="253"/>
      <c r="P643" s="253"/>
      <c r="Q643" s="253"/>
      <c r="R643" s="253"/>
      <c r="S643" s="253"/>
      <c r="T643" s="254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5" t="s">
        <v>141</v>
      </c>
      <c r="AU643" s="255" t="s">
        <v>137</v>
      </c>
      <c r="AV643" s="14" t="s">
        <v>80</v>
      </c>
      <c r="AW643" s="14" t="s">
        <v>33</v>
      </c>
      <c r="AX643" s="14" t="s">
        <v>72</v>
      </c>
      <c r="AY643" s="255" t="s">
        <v>129</v>
      </c>
    </row>
    <row r="644" s="13" customFormat="1">
      <c r="A644" s="13"/>
      <c r="B644" s="224"/>
      <c r="C644" s="225"/>
      <c r="D644" s="226" t="s">
        <v>141</v>
      </c>
      <c r="E644" s="227" t="s">
        <v>19</v>
      </c>
      <c r="F644" s="228" t="s">
        <v>1251</v>
      </c>
      <c r="G644" s="225"/>
      <c r="H644" s="229">
        <v>102.22</v>
      </c>
      <c r="I644" s="230"/>
      <c r="J644" s="225"/>
      <c r="K644" s="225"/>
      <c r="L644" s="231"/>
      <c r="M644" s="232"/>
      <c r="N644" s="233"/>
      <c r="O644" s="233"/>
      <c r="P644" s="233"/>
      <c r="Q644" s="233"/>
      <c r="R644" s="233"/>
      <c r="S644" s="233"/>
      <c r="T644" s="234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5" t="s">
        <v>141</v>
      </c>
      <c r="AU644" s="235" t="s">
        <v>137</v>
      </c>
      <c r="AV644" s="13" t="s">
        <v>137</v>
      </c>
      <c r="AW644" s="13" t="s">
        <v>33</v>
      </c>
      <c r="AX644" s="13" t="s">
        <v>72</v>
      </c>
      <c r="AY644" s="235" t="s">
        <v>129</v>
      </c>
    </row>
    <row r="645" s="14" customFormat="1">
      <c r="A645" s="14"/>
      <c r="B645" s="246"/>
      <c r="C645" s="247"/>
      <c r="D645" s="226" t="s">
        <v>141</v>
      </c>
      <c r="E645" s="248" t="s">
        <v>19</v>
      </c>
      <c r="F645" s="249" t="s">
        <v>1252</v>
      </c>
      <c r="G645" s="247"/>
      <c r="H645" s="248" t="s">
        <v>19</v>
      </c>
      <c r="I645" s="250"/>
      <c r="J645" s="247"/>
      <c r="K645" s="247"/>
      <c r="L645" s="251"/>
      <c r="M645" s="252"/>
      <c r="N645" s="253"/>
      <c r="O645" s="253"/>
      <c r="P645" s="253"/>
      <c r="Q645" s="253"/>
      <c r="R645" s="253"/>
      <c r="S645" s="253"/>
      <c r="T645" s="254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5" t="s">
        <v>141</v>
      </c>
      <c r="AU645" s="255" t="s">
        <v>137</v>
      </c>
      <c r="AV645" s="14" t="s">
        <v>80</v>
      </c>
      <c r="AW645" s="14" t="s">
        <v>33</v>
      </c>
      <c r="AX645" s="14" t="s">
        <v>72</v>
      </c>
      <c r="AY645" s="255" t="s">
        <v>129</v>
      </c>
    </row>
    <row r="646" s="13" customFormat="1">
      <c r="A646" s="13"/>
      <c r="B646" s="224"/>
      <c r="C646" s="225"/>
      <c r="D646" s="226" t="s">
        <v>141</v>
      </c>
      <c r="E646" s="227" t="s">
        <v>19</v>
      </c>
      <c r="F646" s="228" t="s">
        <v>1253</v>
      </c>
      <c r="G646" s="225"/>
      <c r="H646" s="229">
        <v>-51.119999999999997</v>
      </c>
      <c r="I646" s="230"/>
      <c r="J646" s="225"/>
      <c r="K646" s="225"/>
      <c r="L646" s="231"/>
      <c r="M646" s="232"/>
      <c r="N646" s="233"/>
      <c r="O646" s="233"/>
      <c r="P646" s="233"/>
      <c r="Q646" s="233"/>
      <c r="R646" s="233"/>
      <c r="S646" s="233"/>
      <c r="T646" s="234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5" t="s">
        <v>141</v>
      </c>
      <c r="AU646" s="235" t="s">
        <v>137</v>
      </c>
      <c r="AV646" s="13" t="s">
        <v>137</v>
      </c>
      <c r="AW646" s="13" t="s">
        <v>33</v>
      </c>
      <c r="AX646" s="13" t="s">
        <v>72</v>
      </c>
      <c r="AY646" s="235" t="s">
        <v>129</v>
      </c>
    </row>
    <row r="647" s="13" customFormat="1">
      <c r="A647" s="13"/>
      <c r="B647" s="224"/>
      <c r="C647" s="225"/>
      <c r="D647" s="226" t="s">
        <v>141</v>
      </c>
      <c r="E647" s="227" t="s">
        <v>19</v>
      </c>
      <c r="F647" s="228" t="s">
        <v>1254</v>
      </c>
      <c r="G647" s="225"/>
      <c r="H647" s="229">
        <v>23.007999999999999</v>
      </c>
      <c r="I647" s="230"/>
      <c r="J647" s="225"/>
      <c r="K647" s="225"/>
      <c r="L647" s="231"/>
      <c r="M647" s="232"/>
      <c r="N647" s="233"/>
      <c r="O647" s="233"/>
      <c r="P647" s="233"/>
      <c r="Q647" s="233"/>
      <c r="R647" s="233"/>
      <c r="S647" s="233"/>
      <c r="T647" s="234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5" t="s">
        <v>141</v>
      </c>
      <c r="AU647" s="235" t="s">
        <v>137</v>
      </c>
      <c r="AV647" s="13" t="s">
        <v>137</v>
      </c>
      <c r="AW647" s="13" t="s">
        <v>33</v>
      </c>
      <c r="AX647" s="13" t="s">
        <v>72</v>
      </c>
      <c r="AY647" s="235" t="s">
        <v>129</v>
      </c>
    </row>
    <row r="648" s="15" customFormat="1">
      <c r="A648" s="15"/>
      <c r="B648" s="256"/>
      <c r="C648" s="257"/>
      <c r="D648" s="226" t="s">
        <v>141</v>
      </c>
      <c r="E648" s="258" t="s">
        <v>19</v>
      </c>
      <c r="F648" s="259" t="s">
        <v>181</v>
      </c>
      <c r="G648" s="257"/>
      <c r="H648" s="260">
        <v>228.96799999999999</v>
      </c>
      <c r="I648" s="261"/>
      <c r="J648" s="257"/>
      <c r="K648" s="257"/>
      <c r="L648" s="262"/>
      <c r="M648" s="263"/>
      <c r="N648" s="264"/>
      <c r="O648" s="264"/>
      <c r="P648" s="264"/>
      <c r="Q648" s="264"/>
      <c r="R648" s="264"/>
      <c r="S648" s="264"/>
      <c r="T648" s="265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66" t="s">
        <v>141</v>
      </c>
      <c r="AU648" s="266" t="s">
        <v>137</v>
      </c>
      <c r="AV648" s="15" t="s">
        <v>136</v>
      </c>
      <c r="AW648" s="15" t="s">
        <v>33</v>
      </c>
      <c r="AX648" s="15" t="s">
        <v>80</v>
      </c>
      <c r="AY648" s="266" t="s">
        <v>129</v>
      </c>
    </row>
    <row r="649" s="2" customFormat="1" ht="22.2" customHeight="1">
      <c r="A649" s="40"/>
      <c r="B649" s="41"/>
      <c r="C649" s="206" t="s">
        <v>1255</v>
      </c>
      <c r="D649" s="206" t="s">
        <v>131</v>
      </c>
      <c r="E649" s="207" t="s">
        <v>1256</v>
      </c>
      <c r="F649" s="208" t="s">
        <v>1257</v>
      </c>
      <c r="G649" s="209" t="s">
        <v>134</v>
      </c>
      <c r="H649" s="210">
        <v>228.97</v>
      </c>
      <c r="I649" s="211"/>
      <c r="J649" s="212">
        <f>ROUND(I649*H649,2)</f>
        <v>0</v>
      </c>
      <c r="K649" s="208" t="s">
        <v>135</v>
      </c>
      <c r="L649" s="46"/>
      <c r="M649" s="213" t="s">
        <v>19</v>
      </c>
      <c r="N649" s="214" t="s">
        <v>44</v>
      </c>
      <c r="O649" s="86"/>
      <c r="P649" s="215">
        <f>O649*H649</f>
        <v>0</v>
      </c>
      <c r="Q649" s="215">
        <v>0.0050000000000000001</v>
      </c>
      <c r="R649" s="215">
        <f>Q649*H649</f>
        <v>1.1448499999999999</v>
      </c>
      <c r="S649" s="215">
        <v>0</v>
      </c>
      <c r="T649" s="216">
        <f>S649*H649</f>
        <v>0</v>
      </c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R649" s="217" t="s">
        <v>238</v>
      </c>
      <c r="AT649" s="217" t="s">
        <v>131</v>
      </c>
      <c r="AU649" s="217" t="s">
        <v>137</v>
      </c>
      <c r="AY649" s="19" t="s">
        <v>129</v>
      </c>
      <c r="BE649" s="218">
        <f>IF(N649="základní",J649,0)</f>
        <v>0</v>
      </c>
      <c r="BF649" s="218">
        <f>IF(N649="snížená",J649,0)</f>
        <v>0</v>
      </c>
      <c r="BG649" s="218">
        <f>IF(N649="zákl. přenesená",J649,0)</f>
        <v>0</v>
      </c>
      <c r="BH649" s="218">
        <f>IF(N649="sníž. přenesená",J649,0)</f>
        <v>0</v>
      </c>
      <c r="BI649" s="218">
        <f>IF(N649="nulová",J649,0)</f>
        <v>0</v>
      </c>
      <c r="BJ649" s="19" t="s">
        <v>137</v>
      </c>
      <c r="BK649" s="218">
        <f>ROUND(I649*H649,2)</f>
        <v>0</v>
      </c>
      <c r="BL649" s="19" t="s">
        <v>238</v>
      </c>
      <c r="BM649" s="217" t="s">
        <v>1258</v>
      </c>
    </row>
    <row r="650" s="2" customFormat="1">
      <c r="A650" s="40"/>
      <c r="B650" s="41"/>
      <c r="C650" s="42"/>
      <c r="D650" s="219" t="s">
        <v>139</v>
      </c>
      <c r="E650" s="42"/>
      <c r="F650" s="220" t="s">
        <v>1259</v>
      </c>
      <c r="G650" s="42"/>
      <c r="H650" s="42"/>
      <c r="I650" s="221"/>
      <c r="J650" s="42"/>
      <c r="K650" s="42"/>
      <c r="L650" s="46"/>
      <c r="M650" s="222"/>
      <c r="N650" s="223"/>
      <c r="O650" s="86"/>
      <c r="P650" s="86"/>
      <c r="Q650" s="86"/>
      <c r="R650" s="86"/>
      <c r="S650" s="86"/>
      <c r="T650" s="87"/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T650" s="19" t="s">
        <v>139</v>
      </c>
      <c r="AU650" s="19" t="s">
        <v>137</v>
      </c>
    </row>
    <row r="651" s="2" customFormat="1" ht="14.4" customHeight="1">
      <c r="A651" s="40"/>
      <c r="B651" s="41"/>
      <c r="C651" s="236" t="s">
        <v>1260</v>
      </c>
      <c r="D651" s="236" t="s">
        <v>165</v>
      </c>
      <c r="E651" s="237" t="s">
        <v>1261</v>
      </c>
      <c r="F651" s="238" t="s">
        <v>1262</v>
      </c>
      <c r="G651" s="239" t="s">
        <v>432</v>
      </c>
      <c r="H651" s="240">
        <v>13629.167</v>
      </c>
      <c r="I651" s="241"/>
      <c r="J651" s="242">
        <f>ROUND(I651*H651,2)</f>
        <v>0</v>
      </c>
      <c r="K651" s="238" t="s">
        <v>135</v>
      </c>
      <c r="L651" s="243"/>
      <c r="M651" s="244" t="s">
        <v>19</v>
      </c>
      <c r="N651" s="245" t="s">
        <v>44</v>
      </c>
      <c r="O651" s="86"/>
      <c r="P651" s="215">
        <f>O651*H651</f>
        <v>0</v>
      </c>
      <c r="Q651" s="215">
        <v>0.00050000000000000001</v>
      </c>
      <c r="R651" s="215">
        <f>Q651*H651</f>
        <v>6.8145834999999995</v>
      </c>
      <c r="S651" s="215">
        <v>0</v>
      </c>
      <c r="T651" s="216">
        <f>S651*H651</f>
        <v>0</v>
      </c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R651" s="217" t="s">
        <v>344</v>
      </c>
      <c r="AT651" s="217" t="s">
        <v>165</v>
      </c>
      <c r="AU651" s="217" t="s">
        <v>137</v>
      </c>
      <c r="AY651" s="19" t="s">
        <v>129</v>
      </c>
      <c r="BE651" s="218">
        <f>IF(N651="základní",J651,0)</f>
        <v>0</v>
      </c>
      <c r="BF651" s="218">
        <f>IF(N651="snížená",J651,0)</f>
        <v>0</v>
      </c>
      <c r="BG651" s="218">
        <f>IF(N651="zákl. přenesená",J651,0)</f>
        <v>0</v>
      </c>
      <c r="BH651" s="218">
        <f>IF(N651="sníž. přenesená",J651,0)</f>
        <v>0</v>
      </c>
      <c r="BI651" s="218">
        <f>IF(N651="nulová",J651,0)</f>
        <v>0</v>
      </c>
      <c r="BJ651" s="19" t="s">
        <v>137</v>
      </c>
      <c r="BK651" s="218">
        <f>ROUND(I651*H651,2)</f>
        <v>0</v>
      </c>
      <c r="BL651" s="19" t="s">
        <v>238</v>
      </c>
      <c r="BM651" s="217" t="s">
        <v>1263</v>
      </c>
    </row>
    <row r="652" s="13" customFormat="1">
      <c r="A652" s="13"/>
      <c r="B652" s="224"/>
      <c r="C652" s="225"/>
      <c r="D652" s="226" t="s">
        <v>141</v>
      </c>
      <c r="E652" s="227" t="s">
        <v>19</v>
      </c>
      <c r="F652" s="228" t="s">
        <v>1264</v>
      </c>
      <c r="G652" s="225"/>
      <c r="H652" s="229">
        <v>13629.167</v>
      </c>
      <c r="I652" s="230"/>
      <c r="J652" s="225"/>
      <c r="K652" s="225"/>
      <c r="L652" s="231"/>
      <c r="M652" s="232"/>
      <c r="N652" s="233"/>
      <c r="O652" s="233"/>
      <c r="P652" s="233"/>
      <c r="Q652" s="233"/>
      <c r="R652" s="233"/>
      <c r="S652" s="233"/>
      <c r="T652" s="234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5" t="s">
        <v>141</v>
      </c>
      <c r="AU652" s="235" t="s">
        <v>137</v>
      </c>
      <c r="AV652" s="13" t="s">
        <v>137</v>
      </c>
      <c r="AW652" s="13" t="s">
        <v>33</v>
      </c>
      <c r="AX652" s="13" t="s">
        <v>80</v>
      </c>
      <c r="AY652" s="235" t="s">
        <v>129</v>
      </c>
    </row>
    <row r="653" s="2" customFormat="1" ht="14.4" customHeight="1">
      <c r="A653" s="40"/>
      <c r="B653" s="41"/>
      <c r="C653" s="236" t="s">
        <v>1265</v>
      </c>
      <c r="D653" s="236" t="s">
        <v>165</v>
      </c>
      <c r="E653" s="237" t="s">
        <v>1266</v>
      </c>
      <c r="F653" s="238" t="s">
        <v>1267</v>
      </c>
      <c r="G653" s="239" t="s">
        <v>432</v>
      </c>
      <c r="H653" s="240">
        <v>800</v>
      </c>
      <c r="I653" s="241"/>
      <c r="J653" s="242">
        <f>ROUND(I653*H653,2)</f>
        <v>0</v>
      </c>
      <c r="K653" s="238" t="s">
        <v>135</v>
      </c>
      <c r="L653" s="243"/>
      <c r="M653" s="244" t="s">
        <v>19</v>
      </c>
      <c r="N653" s="245" t="s">
        <v>44</v>
      </c>
      <c r="O653" s="86"/>
      <c r="P653" s="215">
        <f>O653*H653</f>
        <v>0</v>
      </c>
      <c r="Q653" s="215">
        <v>0.00080000000000000004</v>
      </c>
      <c r="R653" s="215">
        <f>Q653*H653</f>
        <v>0.64000000000000001</v>
      </c>
      <c r="S653" s="215">
        <v>0</v>
      </c>
      <c r="T653" s="216">
        <f>S653*H653</f>
        <v>0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17" t="s">
        <v>344</v>
      </c>
      <c r="AT653" s="217" t="s">
        <v>165</v>
      </c>
      <c r="AU653" s="217" t="s">
        <v>137</v>
      </c>
      <c r="AY653" s="19" t="s">
        <v>129</v>
      </c>
      <c r="BE653" s="218">
        <f>IF(N653="základní",J653,0)</f>
        <v>0</v>
      </c>
      <c r="BF653" s="218">
        <f>IF(N653="snížená",J653,0)</f>
        <v>0</v>
      </c>
      <c r="BG653" s="218">
        <f>IF(N653="zákl. přenesená",J653,0)</f>
        <v>0</v>
      </c>
      <c r="BH653" s="218">
        <f>IF(N653="sníž. přenesená",J653,0)</f>
        <v>0</v>
      </c>
      <c r="BI653" s="218">
        <f>IF(N653="nulová",J653,0)</f>
        <v>0</v>
      </c>
      <c r="BJ653" s="19" t="s">
        <v>137</v>
      </c>
      <c r="BK653" s="218">
        <f>ROUND(I653*H653,2)</f>
        <v>0</v>
      </c>
      <c r="BL653" s="19" t="s">
        <v>238</v>
      </c>
      <c r="BM653" s="217" t="s">
        <v>1268</v>
      </c>
    </row>
    <row r="654" s="13" customFormat="1">
      <c r="A654" s="13"/>
      <c r="B654" s="224"/>
      <c r="C654" s="225"/>
      <c r="D654" s="226" t="s">
        <v>141</v>
      </c>
      <c r="E654" s="227" t="s">
        <v>19</v>
      </c>
      <c r="F654" s="228" t="s">
        <v>1269</v>
      </c>
      <c r="G654" s="225"/>
      <c r="H654" s="229">
        <v>800</v>
      </c>
      <c r="I654" s="230"/>
      <c r="J654" s="225"/>
      <c r="K654" s="225"/>
      <c r="L654" s="231"/>
      <c r="M654" s="232"/>
      <c r="N654" s="233"/>
      <c r="O654" s="233"/>
      <c r="P654" s="233"/>
      <c r="Q654" s="233"/>
      <c r="R654" s="233"/>
      <c r="S654" s="233"/>
      <c r="T654" s="234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5" t="s">
        <v>141</v>
      </c>
      <c r="AU654" s="235" t="s">
        <v>137</v>
      </c>
      <c r="AV654" s="13" t="s">
        <v>137</v>
      </c>
      <c r="AW654" s="13" t="s">
        <v>33</v>
      </c>
      <c r="AX654" s="13" t="s">
        <v>80</v>
      </c>
      <c r="AY654" s="235" t="s">
        <v>129</v>
      </c>
    </row>
    <row r="655" s="2" customFormat="1" ht="22.2" customHeight="1">
      <c r="A655" s="40"/>
      <c r="B655" s="41"/>
      <c r="C655" s="206" t="s">
        <v>1270</v>
      </c>
      <c r="D655" s="206" t="s">
        <v>131</v>
      </c>
      <c r="E655" s="207" t="s">
        <v>1271</v>
      </c>
      <c r="F655" s="208" t="s">
        <v>1272</v>
      </c>
      <c r="G655" s="209" t="s">
        <v>670</v>
      </c>
      <c r="H655" s="210">
        <v>8.6679999999999993</v>
      </c>
      <c r="I655" s="211"/>
      <c r="J655" s="212">
        <f>ROUND(I655*H655,2)</f>
        <v>0</v>
      </c>
      <c r="K655" s="208" t="s">
        <v>135</v>
      </c>
      <c r="L655" s="46"/>
      <c r="M655" s="213" t="s">
        <v>19</v>
      </c>
      <c r="N655" s="214" t="s">
        <v>44</v>
      </c>
      <c r="O655" s="86"/>
      <c r="P655" s="215">
        <f>O655*H655</f>
        <v>0</v>
      </c>
      <c r="Q655" s="215">
        <v>0</v>
      </c>
      <c r="R655" s="215">
        <f>Q655*H655</f>
        <v>0</v>
      </c>
      <c r="S655" s="215">
        <v>0</v>
      </c>
      <c r="T655" s="216">
        <f>S655*H655</f>
        <v>0</v>
      </c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R655" s="217" t="s">
        <v>238</v>
      </c>
      <c r="AT655" s="217" t="s">
        <v>131</v>
      </c>
      <c r="AU655" s="217" t="s">
        <v>137</v>
      </c>
      <c r="AY655" s="19" t="s">
        <v>129</v>
      </c>
      <c r="BE655" s="218">
        <f>IF(N655="základní",J655,0)</f>
        <v>0</v>
      </c>
      <c r="BF655" s="218">
        <f>IF(N655="snížená",J655,0)</f>
        <v>0</v>
      </c>
      <c r="BG655" s="218">
        <f>IF(N655="zákl. přenesená",J655,0)</f>
        <v>0</v>
      </c>
      <c r="BH655" s="218">
        <f>IF(N655="sníž. přenesená",J655,0)</f>
        <v>0</v>
      </c>
      <c r="BI655" s="218">
        <f>IF(N655="nulová",J655,0)</f>
        <v>0</v>
      </c>
      <c r="BJ655" s="19" t="s">
        <v>137</v>
      </c>
      <c r="BK655" s="218">
        <f>ROUND(I655*H655,2)</f>
        <v>0</v>
      </c>
      <c r="BL655" s="19" t="s">
        <v>238</v>
      </c>
      <c r="BM655" s="217" t="s">
        <v>1273</v>
      </c>
    </row>
    <row r="656" s="2" customFormat="1">
      <c r="A656" s="40"/>
      <c r="B656" s="41"/>
      <c r="C656" s="42"/>
      <c r="D656" s="219" t="s">
        <v>139</v>
      </c>
      <c r="E656" s="42"/>
      <c r="F656" s="220" t="s">
        <v>1274</v>
      </c>
      <c r="G656" s="42"/>
      <c r="H656" s="42"/>
      <c r="I656" s="221"/>
      <c r="J656" s="42"/>
      <c r="K656" s="42"/>
      <c r="L656" s="46"/>
      <c r="M656" s="222"/>
      <c r="N656" s="223"/>
      <c r="O656" s="86"/>
      <c r="P656" s="86"/>
      <c r="Q656" s="86"/>
      <c r="R656" s="86"/>
      <c r="S656" s="86"/>
      <c r="T656" s="87"/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T656" s="19" t="s">
        <v>139</v>
      </c>
      <c r="AU656" s="19" t="s">
        <v>137</v>
      </c>
    </row>
    <row r="657" s="12" customFormat="1" ht="22.8" customHeight="1">
      <c r="A657" s="12"/>
      <c r="B657" s="190"/>
      <c r="C657" s="191"/>
      <c r="D657" s="192" t="s">
        <v>71</v>
      </c>
      <c r="E657" s="204" t="s">
        <v>1275</v>
      </c>
      <c r="F657" s="204" t="s">
        <v>1276</v>
      </c>
      <c r="G657" s="191"/>
      <c r="H657" s="191"/>
      <c r="I657" s="194"/>
      <c r="J657" s="205">
        <f>BK657</f>
        <v>0</v>
      </c>
      <c r="K657" s="191"/>
      <c r="L657" s="196"/>
      <c r="M657" s="197"/>
      <c r="N657" s="198"/>
      <c r="O657" s="198"/>
      <c r="P657" s="199">
        <f>SUM(P658:P670)</f>
        <v>0</v>
      </c>
      <c r="Q657" s="198"/>
      <c r="R657" s="199">
        <f>SUM(R658:R670)</f>
        <v>0.04538006</v>
      </c>
      <c r="S657" s="198"/>
      <c r="T657" s="200">
        <f>SUM(T658:T670)</f>
        <v>0</v>
      </c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R657" s="201" t="s">
        <v>137</v>
      </c>
      <c r="AT657" s="202" t="s">
        <v>71</v>
      </c>
      <c r="AU657" s="202" t="s">
        <v>80</v>
      </c>
      <c r="AY657" s="201" t="s">
        <v>129</v>
      </c>
      <c r="BK657" s="203">
        <f>SUM(BK658:BK670)</f>
        <v>0</v>
      </c>
    </row>
    <row r="658" s="2" customFormat="1" ht="14.4" customHeight="1">
      <c r="A658" s="40"/>
      <c r="B658" s="41"/>
      <c r="C658" s="206" t="s">
        <v>1277</v>
      </c>
      <c r="D658" s="206" t="s">
        <v>131</v>
      </c>
      <c r="E658" s="207" t="s">
        <v>1278</v>
      </c>
      <c r="F658" s="208" t="s">
        <v>1279</v>
      </c>
      <c r="G658" s="209" t="s">
        <v>134</v>
      </c>
      <c r="H658" s="210">
        <v>103.34999999999999</v>
      </c>
      <c r="I658" s="211"/>
      <c r="J658" s="212">
        <f>ROUND(I658*H658,2)</f>
        <v>0</v>
      </c>
      <c r="K658" s="208" t="s">
        <v>135</v>
      </c>
      <c r="L658" s="46"/>
      <c r="M658" s="213" t="s">
        <v>19</v>
      </c>
      <c r="N658" s="214" t="s">
        <v>44</v>
      </c>
      <c r="O658" s="86"/>
      <c r="P658" s="215">
        <f>O658*H658</f>
        <v>0</v>
      </c>
      <c r="Q658" s="215">
        <v>0</v>
      </c>
      <c r="R658" s="215">
        <f>Q658*H658</f>
        <v>0</v>
      </c>
      <c r="S658" s="215">
        <v>0</v>
      </c>
      <c r="T658" s="216">
        <f>S658*H658</f>
        <v>0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17" t="s">
        <v>238</v>
      </c>
      <c r="AT658" s="217" t="s">
        <v>131</v>
      </c>
      <c r="AU658" s="217" t="s">
        <v>137</v>
      </c>
      <c r="AY658" s="19" t="s">
        <v>129</v>
      </c>
      <c r="BE658" s="218">
        <f>IF(N658="základní",J658,0)</f>
        <v>0</v>
      </c>
      <c r="BF658" s="218">
        <f>IF(N658="snížená",J658,0)</f>
        <v>0</v>
      </c>
      <c r="BG658" s="218">
        <f>IF(N658="zákl. přenesená",J658,0)</f>
        <v>0</v>
      </c>
      <c r="BH658" s="218">
        <f>IF(N658="sníž. přenesená",J658,0)</f>
        <v>0</v>
      </c>
      <c r="BI658" s="218">
        <f>IF(N658="nulová",J658,0)</f>
        <v>0</v>
      </c>
      <c r="BJ658" s="19" t="s">
        <v>137</v>
      </c>
      <c r="BK658" s="218">
        <f>ROUND(I658*H658,2)</f>
        <v>0</v>
      </c>
      <c r="BL658" s="19" t="s">
        <v>238</v>
      </c>
      <c r="BM658" s="217" t="s">
        <v>1280</v>
      </c>
    </row>
    <row r="659" s="2" customFormat="1">
      <c r="A659" s="40"/>
      <c r="B659" s="41"/>
      <c r="C659" s="42"/>
      <c r="D659" s="219" t="s">
        <v>139</v>
      </c>
      <c r="E659" s="42"/>
      <c r="F659" s="220" t="s">
        <v>1281</v>
      </c>
      <c r="G659" s="42"/>
      <c r="H659" s="42"/>
      <c r="I659" s="221"/>
      <c r="J659" s="42"/>
      <c r="K659" s="42"/>
      <c r="L659" s="46"/>
      <c r="M659" s="222"/>
      <c r="N659" s="223"/>
      <c r="O659" s="86"/>
      <c r="P659" s="86"/>
      <c r="Q659" s="86"/>
      <c r="R659" s="86"/>
      <c r="S659" s="86"/>
      <c r="T659" s="87"/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T659" s="19" t="s">
        <v>139</v>
      </c>
      <c r="AU659" s="19" t="s">
        <v>137</v>
      </c>
    </row>
    <row r="660" s="13" customFormat="1">
      <c r="A660" s="13"/>
      <c r="B660" s="224"/>
      <c r="C660" s="225"/>
      <c r="D660" s="226" t="s">
        <v>141</v>
      </c>
      <c r="E660" s="227" t="s">
        <v>19</v>
      </c>
      <c r="F660" s="228" t="s">
        <v>1282</v>
      </c>
      <c r="G660" s="225"/>
      <c r="H660" s="229">
        <v>14.75</v>
      </c>
      <c r="I660" s="230"/>
      <c r="J660" s="225"/>
      <c r="K660" s="225"/>
      <c r="L660" s="231"/>
      <c r="M660" s="232"/>
      <c r="N660" s="233"/>
      <c r="O660" s="233"/>
      <c r="P660" s="233"/>
      <c r="Q660" s="233"/>
      <c r="R660" s="233"/>
      <c r="S660" s="233"/>
      <c r="T660" s="234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5" t="s">
        <v>141</v>
      </c>
      <c r="AU660" s="235" t="s">
        <v>137</v>
      </c>
      <c r="AV660" s="13" t="s">
        <v>137</v>
      </c>
      <c r="AW660" s="13" t="s">
        <v>33</v>
      </c>
      <c r="AX660" s="13" t="s">
        <v>72</v>
      </c>
      <c r="AY660" s="235" t="s">
        <v>129</v>
      </c>
    </row>
    <row r="661" s="13" customFormat="1">
      <c r="A661" s="13"/>
      <c r="B661" s="224"/>
      <c r="C661" s="225"/>
      <c r="D661" s="226" t="s">
        <v>141</v>
      </c>
      <c r="E661" s="227" t="s">
        <v>19</v>
      </c>
      <c r="F661" s="228" t="s">
        <v>1283</v>
      </c>
      <c r="G661" s="225"/>
      <c r="H661" s="229">
        <v>88.599999999999994</v>
      </c>
      <c r="I661" s="230"/>
      <c r="J661" s="225"/>
      <c r="K661" s="225"/>
      <c r="L661" s="231"/>
      <c r="M661" s="232"/>
      <c r="N661" s="233"/>
      <c r="O661" s="233"/>
      <c r="P661" s="233"/>
      <c r="Q661" s="233"/>
      <c r="R661" s="233"/>
      <c r="S661" s="233"/>
      <c r="T661" s="234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5" t="s">
        <v>141</v>
      </c>
      <c r="AU661" s="235" t="s">
        <v>137</v>
      </c>
      <c r="AV661" s="13" t="s">
        <v>137</v>
      </c>
      <c r="AW661" s="13" t="s">
        <v>33</v>
      </c>
      <c r="AX661" s="13" t="s">
        <v>72</v>
      </c>
      <c r="AY661" s="235" t="s">
        <v>129</v>
      </c>
    </row>
    <row r="662" s="15" customFormat="1">
      <c r="A662" s="15"/>
      <c r="B662" s="256"/>
      <c r="C662" s="257"/>
      <c r="D662" s="226" t="s">
        <v>141</v>
      </c>
      <c r="E662" s="258" t="s">
        <v>19</v>
      </c>
      <c r="F662" s="259" t="s">
        <v>181</v>
      </c>
      <c r="G662" s="257"/>
      <c r="H662" s="260">
        <v>103.34999999999999</v>
      </c>
      <c r="I662" s="261"/>
      <c r="J662" s="257"/>
      <c r="K662" s="257"/>
      <c r="L662" s="262"/>
      <c r="M662" s="263"/>
      <c r="N662" s="264"/>
      <c r="O662" s="264"/>
      <c r="P662" s="264"/>
      <c r="Q662" s="264"/>
      <c r="R662" s="264"/>
      <c r="S662" s="264"/>
      <c r="T662" s="265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66" t="s">
        <v>141</v>
      </c>
      <c r="AU662" s="266" t="s">
        <v>137</v>
      </c>
      <c r="AV662" s="15" t="s">
        <v>136</v>
      </c>
      <c r="AW662" s="15" t="s">
        <v>33</v>
      </c>
      <c r="AX662" s="15" t="s">
        <v>80</v>
      </c>
      <c r="AY662" s="266" t="s">
        <v>129</v>
      </c>
    </row>
    <row r="663" s="2" customFormat="1" ht="22.2" customHeight="1">
      <c r="A663" s="40"/>
      <c r="B663" s="41"/>
      <c r="C663" s="206" t="s">
        <v>1284</v>
      </c>
      <c r="D663" s="206" t="s">
        <v>131</v>
      </c>
      <c r="E663" s="207" t="s">
        <v>1285</v>
      </c>
      <c r="F663" s="208" t="s">
        <v>1286</v>
      </c>
      <c r="G663" s="209" t="s">
        <v>134</v>
      </c>
      <c r="H663" s="210">
        <v>103.5</v>
      </c>
      <c r="I663" s="211"/>
      <c r="J663" s="212">
        <f>ROUND(I663*H663,2)</f>
        <v>0</v>
      </c>
      <c r="K663" s="208" t="s">
        <v>135</v>
      </c>
      <c r="L663" s="46"/>
      <c r="M663" s="213" t="s">
        <v>19</v>
      </c>
      <c r="N663" s="214" t="s">
        <v>44</v>
      </c>
      <c r="O663" s="86"/>
      <c r="P663" s="215">
        <f>O663*H663</f>
        <v>0</v>
      </c>
      <c r="Q663" s="215">
        <v>0.00022000000000000001</v>
      </c>
      <c r="R663" s="215">
        <f>Q663*H663</f>
        <v>0.022770000000000002</v>
      </c>
      <c r="S663" s="215">
        <v>0</v>
      </c>
      <c r="T663" s="216">
        <f>S663*H663</f>
        <v>0</v>
      </c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R663" s="217" t="s">
        <v>238</v>
      </c>
      <c r="AT663" s="217" t="s">
        <v>131</v>
      </c>
      <c r="AU663" s="217" t="s">
        <v>137</v>
      </c>
      <c r="AY663" s="19" t="s">
        <v>129</v>
      </c>
      <c r="BE663" s="218">
        <f>IF(N663="základní",J663,0)</f>
        <v>0</v>
      </c>
      <c r="BF663" s="218">
        <f>IF(N663="snížená",J663,0)</f>
        <v>0</v>
      </c>
      <c r="BG663" s="218">
        <f>IF(N663="zákl. přenesená",J663,0)</f>
        <v>0</v>
      </c>
      <c r="BH663" s="218">
        <f>IF(N663="sníž. přenesená",J663,0)</f>
        <v>0</v>
      </c>
      <c r="BI663" s="218">
        <f>IF(N663="nulová",J663,0)</f>
        <v>0</v>
      </c>
      <c r="BJ663" s="19" t="s">
        <v>137</v>
      </c>
      <c r="BK663" s="218">
        <f>ROUND(I663*H663,2)</f>
        <v>0</v>
      </c>
      <c r="BL663" s="19" t="s">
        <v>238</v>
      </c>
      <c r="BM663" s="217" t="s">
        <v>1287</v>
      </c>
    </row>
    <row r="664" s="2" customFormat="1">
      <c r="A664" s="40"/>
      <c r="B664" s="41"/>
      <c r="C664" s="42"/>
      <c r="D664" s="219" t="s">
        <v>139</v>
      </c>
      <c r="E664" s="42"/>
      <c r="F664" s="220" t="s">
        <v>1288</v>
      </c>
      <c r="G664" s="42"/>
      <c r="H664" s="42"/>
      <c r="I664" s="221"/>
      <c r="J664" s="42"/>
      <c r="K664" s="42"/>
      <c r="L664" s="46"/>
      <c r="M664" s="222"/>
      <c r="N664" s="223"/>
      <c r="O664" s="86"/>
      <c r="P664" s="86"/>
      <c r="Q664" s="86"/>
      <c r="R664" s="86"/>
      <c r="S664" s="86"/>
      <c r="T664" s="87"/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T664" s="19" t="s">
        <v>139</v>
      </c>
      <c r="AU664" s="19" t="s">
        <v>137</v>
      </c>
    </row>
    <row r="665" s="2" customFormat="1" ht="19.8" customHeight="1">
      <c r="A665" s="40"/>
      <c r="B665" s="41"/>
      <c r="C665" s="206" t="s">
        <v>1289</v>
      </c>
      <c r="D665" s="206" t="s">
        <v>131</v>
      </c>
      <c r="E665" s="207" t="s">
        <v>1290</v>
      </c>
      <c r="F665" s="208" t="s">
        <v>1291</v>
      </c>
      <c r="G665" s="209" t="s">
        <v>134</v>
      </c>
      <c r="H665" s="210">
        <v>97.930000000000007</v>
      </c>
      <c r="I665" s="211"/>
      <c r="J665" s="212">
        <f>ROUND(I665*H665,2)</f>
        <v>0</v>
      </c>
      <c r="K665" s="208" t="s">
        <v>135</v>
      </c>
      <c r="L665" s="46"/>
      <c r="M665" s="213" t="s">
        <v>19</v>
      </c>
      <c r="N665" s="214" t="s">
        <v>44</v>
      </c>
      <c r="O665" s="86"/>
      <c r="P665" s="215">
        <f>O665*H665</f>
        <v>0</v>
      </c>
      <c r="Q665" s="215">
        <v>6.9999999999999994E-05</v>
      </c>
      <c r="R665" s="215">
        <f>Q665*H665</f>
        <v>0.0068551000000000003</v>
      </c>
      <c r="S665" s="215">
        <v>0</v>
      </c>
      <c r="T665" s="216">
        <f>S665*H665</f>
        <v>0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17" t="s">
        <v>238</v>
      </c>
      <c r="AT665" s="217" t="s">
        <v>131</v>
      </c>
      <c r="AU665" s="217" t="s">
        <v>137</v>
      </c>
      <c r="AY665" s="19" t="s">
        <v>129</v>
      </c>
      <c r="BE665" s="218">
        <f>IF(N665="základní",J665,0)</f>
        <v>0</v>
      </c>
      <c r="BF665" s="218">
        <f>IF(N665="snížená",J665,0)</f>
        <v>0</v>
      </c>
      <c r="BG665" s="218">
        <f>IF(N665="zákl. přenesená",J665,0)</f>
        <v>0</v>
      </c>
      <c r="BH665" s="218">
        <f>IF(N665="sníž. přenesená",J665,0)</f>
        <v>0</v>
      </c>
      <c r="BI665" s="218">
        <f>IF(N665="nulová",J665,0)</f>
        <v>0</v>
      </c>
      <c r="BJ665" s="19" t="s">
        <v>137</v>
      </c>
      <c r="BK665" s="218">
        <f>ROUND(I665*H665,2)</f>
        <v>0</v>
      </c>
      <c r="BL665" s="19" t="s">
        <v>238</v>
      </c>
      <c r="BM665" s="217" t="s">
        <v>1292</v>
      </c>
    </row>
    <row r="666" s="2" customFormat="1">
      <c r="A666" s="40"/>
      <c r="B666" s="41"/>
      <c r="C666" s="42"/>
      <c r="D666" s="219" t="s">
        <v>139</v>
      </c>
      <c r="E666" s="42"/>
      <c r="F666" s="220" t="s">
        <v>1293</v>
      </c>
      <c r="G666" s="42"/>
      <c r="H666" s="42"/>
      <c r="I666" s="221"/>
      <c r="J666" s="42"/>
      <c r="K666" s="42"/>
      <c r="L666" s="46"/>
      <c r="M666" s="222"/>
      <c r="N666" s="223"/>
      <c r="O666" s="86"/>
      <c r="P666" s="86"/>
      <c r="Q666" s="86"/>
      <c r="R666" s="86"/>
      <c r="S666" s="86"/>
      <c r="T666" s="87"/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T666" s="19" t="s">
        <v>139</v>
      </c>
      <c r="AU666" s="19" t="s">
        <v>137</v>
      </c>
    </row>
    <row r="667" s="2" customFormat="1" ht="14.4" customHeight="1">
      <c r="A667" s="40"/>
      <c r="B667" s="41"/>
      <c r="C667" s="206" t="s">
        <v>1294</v>
      </c>
      <c r="D667" s="206" t="s">
        <v>131</v>
      </c>
      <c r="E667" s="207" t="s">
        <v>1295</v>
      </c>
      <c r="F667" s="208" t="s">
        <v>1296</v>
      </c>
      <c r="G667" s="209" t="s">
        <v>134</v>
      </c>
      <c r="H667" s="210">
        <v>60.595999999999997</v>
      </c>
      <c r="I667" s="211"/>
      <c r="J667" s="212">
        <f>ROUND(I667*H667,2)</f>
        <v>0</v>
      </c>
      <c r="K667" s="208" t="s">
        <v>135</v>
      </c>
      <c r="L667" s="46"/>
      <c r="M667" s="213" t="s">
        <v>19</v>
      </c>
      <c r="N667" s="214" t="s">
        <v>44</v>
      </c>
      <c r="O667" s="86"/>
      <c r="P667" s="215">
        <f>O667*H667</f>
        <v>0</v>
      </c>
      <c r="Q667" s="215">
        <v>0.00013999999999999999</v>
      </c>
      <c r="R667" s="215">
        <f>Q667*H667</f>
        <v>0.0084834399999999983</v>
      </c>
      <c r="S667" s="215">
        <v>0</v>
      </c>
      <c r="T667" s="216">
        <f>S667*H667</f>
        <v>0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17" t="s">
        <v>238</v>
      </c>
      <c r="AT667" s="217" t="s">
        <v>131</v>
      </c>
      <c r="AU667" s="217" t="s">
        <v>137</v>
      </c>
      <c r="AY667" s="19" t="s">
        <v>129</v>
      </c>
      <c r="BE667" s="218">
        <f>IF(N667="základní",J667,0)</f>
        <v>0</v>
      </c>
      <c r="BF667" s="218">
        <f>IF(N667="snížená",J667,0)</f>
        <v>0</v>
      </c>
      <c r="BG667" s="218">
        <f>IF(N667="zákl. přenesená",J667,0)</f>
        <v>0</v>
      </c>
      <c r="BH667" s="218">
        <f>IF(N667="sníž. přenesená",J667,0)</f>
        <v>0</v>
      </c>
      <c r="BI667" s="218">
        <f>IF(N667="nulová",J667,0)</f>
        <v>0</v>
      </c>
      <c r="BJ667" s="19" t="s">
        <v>137</v>
      </c>
      <c r="BK667" s="218">
        <f>ROUND(I667*H667,2)</f>
        <v>0</v>
      </c>
      <c r="BL667" s="19" t="s">
        <v>238</v>
      </c>
      <c r="BM667" s="217" t="s">
        <v>1297</v>
      </c>
    </row>
    <row r="668" s="2" customFormat="1">
      <c r="A668" s="40"/>
      <c r="B668" s="41"/>
      <c r="C668" s="42"/>
      <c r="D668" s="219" t="s">
        <v>139</v>
      </c>
      <c r="E668" s="42"/>
      <c r="F668" s="220" t="s">
        <v>1298</v>
      </c>
      <c r="G668" s="42"/>
      <c r="H668" s="42"/>
      <c r="I668" s="221"/>
      <c r="J668" s="42"/>
      <c r="K668" s="42"/>
      <c r="L668" s="46"/>
      <c r="M668" s="222"/>
      <c r="N668" s="223"/>
      <c r="O668" s="86"/>
      <c r="P668" s="86"/>
      <c r="Q668" s="86"/>
      <c r="R668" s="86"/>
      <c r="S668" s="86"/>
      <c r="T668" s="87"/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T668" s="19" t="s">
        <v>139</v>
      </c>
      <c r="AU668" s="19" t="s">
        <v>137</v>
      </c>
    </row>
    <row r="669" s="2" customFormat="1" ht="14.4" customHeight="1">
      <c r="A669" s="40"/>
      <c r="B669" s="41"/>
      <c r="C669" s="206" t="s">
        <v>1299</v>
      </c>
      <c r="D669" s="206" t="s">
        <v>131</v>
      </c>
      <c r="E669" s="207" t="s">
        <v>1300</v>
      </c>
      <c r="F669" s="208" t="s">
        <v>1301</v>
      </c>
      <c r="G669" s="209" t="s">
        <v>134</v>
      </c>
      <c r="H669" s="210">
        <v>60.595999999999997</v>
      </c>
      <c r="I669" s="211"/>
      <c r="J669" s="212">
        <f>ROUND(I669*H669,2)</f>
        <v>0</v>
      </c>
      <c r="K669" s="208" t="s">
        <v>135</v>
      </c>
      <c r="L669" s="46"/>
      <c r="M669" s="213" t="s">
        <v>19</v>
      </c>
      <c r="N669" s="214" t="s">
        <v>44</v>
      </c>
      <c r="O669" s="86"/>
      <c r="P669" s="215">
        <f>O669*H669</f>
        <v>0</v>
      </c>
      <c r="Q669" s="215">
        <v>0.00012</v>
      </c>
      <c r="R669" s="215">
        <f>Q669*H669</f>
        <v>0.0072715200000000001</v>
      </c>
      <c r="S669" s="215">
        <v>0</v>
      </c>
      <c r="T669" s="216">
        <f>S669*H669</f>
        <v>0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17" t="s">
        <v>238</v>
      </c>
      <c r="AT669" s="217" t="s">
        <v>131</v>
      </c>
      <c r="AU669" s="217" t="s">
        <v>137</v>
      </c>
      <c r="AY669" s="19" t="s">
        <v>129</v>
      </c>
      <c r="BE669" s="218">
        <f>IF(N669="základní",J669,0)</f>
        <v>0</v>
      </c>
      <c r="BF669" s="218">
        <f>IF(N669="snížená",J669,0)</f>
        <v>0</v>
      </c>
      <c r="BG669" s="218">
        <f>IF(N669="zákl. přenesená",J669,0)</f>
        <v>0</v>
      </c>
      <c r="BH669" s="218">
        <f>IF(N669="sníž. přenesená",J669,0)</f>
        <v>0</v>
      </c>
      <c r="BI669" s="218">
        <f>IF(N669="nulová",J669,0)</f>
        <v>0</v>
      </c>
      <c r="BJ669" s="19" t="s">
        <v>137</v>
      </c>
      <c r="BK669" s="218">
        <f>ROUND(I669*H669,2)</f>
        <v>0</v>
      </c>
      <c r="BL669" s="19" t="s">
        <v>238</v>
      </c>
      <c r="BM669" s="217" t="s">
        <v>1302</v>
      </c>
    </row>
    <row r="670" s="2" customFormat="1">
      <c r="A670" s="40"/>
      <c r="B670" s="41"/>
      <c r="C670" s="42"/>
      <c r="D670" s="219" t="s">
        <v>139</v>
      </c>
      <c r="E670" s="42"/>
      <c r="F670" s="220" t="s">
        <v>1303</v>
      </c>
      <c r="G670" s="42"/>
      <c r="H670" s="42"/>
      <c r="I670" s="221"/>
      <c r="J670" s="42"/>
      <c r="K670" s="42"/>
      <c r="L670" s="46"/>
      <c r="M670" s="222"/>
      <c r="N670" s="223"/>
      <c r="O670" s="86"/>
      <c r="P670" s="86"/>
      <c r="Q670" s="86"/>
      <c r="R670" s="86"/>
      <c r="S670" s="86"/>
      <c r="T670" s="87"/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T670" s="19" t="s">
        <v>139</v>
      </c>
      <c r="AU670" s="19" t="s">
        <v>137</v>
      </c>
    </row>
    <row r="671" s="12" customFormat="1" ht="25.92" customHeight="1">
      <c r="A671" s="12"/>
      <c r="B671" s="190"/>
      <c r="C671" s="191"/>
      <c r="D671" s="192" t="s">
        <v>71</v>
      </c>
      <c r="E671" s="193" t="s">
        <v>1304</v>
      </c>
      <c r="F671" s="193" t="s">
        <v>1305</v>
      </c>
      <c r="G671" s="191"/>
      <c r="H671" s="191"/>
      <c r="I671" s="194"/>
      <c r="J671" s="195">
        <f>BK671</f>
        <v>0</v>
      </c>
      <c r="K671" s="191"/>
      <c r="L671" s="196"/>
      <c r="M671" s="197"/>
      <c r="N671" s="198"/>
      <c r="O671" s="198"/>
      <c r="P671" s="199">
        <f>SUM(P672:P673)</f>
        <v>0</v>
      </c>
      <c r="Q671" s="198"/>
      <c r="R671" s="199">
        <f>SUM(R672:R673)</f>
        <v>0</v>
      </c>
      <c r="S671" s="198"/>
      <c r="T671" s="200">
        <f>SUM(T672:T673)</f>
        <v>0</v>
      </c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R671" s="201" t="s">
        <v>136</v>
      </c>
      <c r="AT671" s="202" t="s">
        <v>71</v>
      </c>
      <c r="AU671" s="202" t="s">
        <v>72</v>
      </c>
      <c r="AY671" s="201" t="s">
        <v>129</v>
      </c>
      <c r="BK671" s="203">
        <f>SUM(BK672:BK673)</f>
        <v>0</v>
      </c>
    </row>
    <row r="672" s="2" customFormat="1" ht="14.4" customHeight="1">
      <c r="A672" s="40"/>
      <c r="B672" s="41"/>
      <c r="C672" s="206" t="s">
        <v>1306</v>
      </c>
      <c r="D672" s="206" t="s">
        <v>131</v>
      </c>
      <c r="E672" s="207" t="s">
        <v>1307</v>
      </c>
      <c r="F672" s="208" t="s">
        <v>1308</v>
      </c>
      <c r="G672" s="209" t="s">
        <v>1309</v>
      </c>
      <c r="H672" s="210">
        <v>32</v>
      </c>
      <c r="I672" s="211"/>
      <c r="J672" s="212">
        <f>ROUND(I672*H672,2)</f>
        <v>0</v>
      </c>
      <c r="K672" s="208" t="s">
        <v>135</v>
      </c>
      <c r="L672" s="46"/>
      <c r="M672" s="213" t="s">
        <v>19</v>
      </c>
      <c r="N672" s="214" t="s">
        <v>44</v>
      </c>
      <c r="O672" s="86"/>
      <c r="P672" s="215">
        <f>O672*H672</f>
        <v>0</v>
      </c>
      <c r="Q672" s="215">
        <v>0</v>
      </c>
      <c r="R672" s="215">
        <f>Q672*H672</f>
        <v>0</v>
      </c>
      <c r="S672" s="215">
        <v>0</v>
      </c>
      <c r="T672" s="216">
        <f>S672*H672</f>
        <v>0</v>
      </c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R672" s="217" t="s">
        <v>1310</v>
      </c>
      <c r="AT672" s="217" t="s">
        <v>131</v>
      </c>
      <c r="AU672" s="217" t="s">
        <v>80</v>
      </c>
      <c r="AY672" s="19" t="s">
        <v>129</v>
      </c>
      <c r="BE672" s="218">
        <f>IF(N672="základní",J672,0)</f>
        <v>0</v>
      </c>
      <c r="BF672" s="218">
        <f>IF(N672="snížená",J672,0)</f>
        <v>0</v>
      </c>
      <c r="BG672" s="218">
        <f>IF(N672="zákl. přenesená",J672,0)</f>
        <v>0</v>
      </c>
      <c r="BH672" s="218">
        <f>IF(N672="sníž. přenesená",J672,0)</f>
        <v>0</v>
      </c>
      <c r="BI672" s="218">
        <f>IF(N672="nulová",J672,0)</f>
        <v>0</v>
      </c>
      <c r="BJ672" s="19" t="s">
        <v>137</v>
      </c>
      <c r="BK672" s="218">
        <f>ROUND(I672*H672,2)</f>
        <v>0</v>
      </c>
      <c r="BL672" s="19" t="s">
        <v>1310</v>
      </c>
      <c r="BM672" s="217" t="s">
        <v>1311</v>
      </c>
    </row>
    <row r="673" s="2" customFormat="1">
      <c r="A673" s="40"/>
      <c r="B673" s="41"/>
      <c r="C673" s="42"/>
      <c r="D673" s="219" t="s">
        <v>139</v>
      </c>
      <c r="E673" s="42"/>
      <c r="F673" s="220" t="s">
        <v>1312</v>
      </c>
      <c r="G673" s="42"/>
      <c r="H673" s="42"/>
      <c r="I673" s="221"/>
      <c r="J673" s="42"/>
      <c r="K673" s="42"/>
      <c r="L673" s="46"/>
      <c r="M673" s="268"/>
      <c r="N673" s="269"/>
      <c r="O673" s="270"/>
      <c r="P673" s="270"/>
      <c r="Q673" s="270"/>
      <c r="R673" s="270"/>
      <c r="S673" s="270"/>
      <c r="T673" s="271"/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T673" s="19" t="s">
        <v>139</v>
      </c>
      <c r="AU673" s="19" t="s">
        <v>80</v>
      </c>
    </row>
    <row r="674" s="2" customFormat="1" ht="6.96" customHeight="1">
      <c r="A674" s="40"/>
      <c r="B674" s="61"/>
      <c r="C674" s="62"/>
      <c r="D674" s="62"/>
      <c r="E674" s="62"/>
      <c r="F674" s="62"/>
      <c r="G674" s="62"/>
      <c r="H674" s="62"/>
      <c r="I674" s="62"/>
      <c r="J674" s="62"/>
      <c r="K674" s="62"/>
      <c r="L674" s="46"/>
      <c r="M674" s="40"/>
      <c r="O674" s="40"/>
      <c r="P674" s="40"/>
      <c r="Q674" s="40"/>
      <c r="R674" s="40"/>
      <c r="S674" s="40"/>
      <c r="T674" s="40"/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</row>
  </sheetData>
  <sheetProtection sheet="1" autoFilter="0" formatColumns="0" formatRows="0" objects="1" scenarios="1" spinCount="100000" saltValue="jwocteZDqpnNwAwjxzHD0mBYJTOqeQStv2HxBau6SdSmvcR/T8h73l1le0tk8rBEHN3YtvvEw5K3ZK7cyHUkpQ==" hashValue="htMwgKWRD7kdDnGGQQ8dKJiXKUwALRxOlepLLkCc3sALxCgdMnIuS25vheAkgea5Slh6hOzXE32dzyuR+0Nv+A==" algorithmName="SHA-512" password="CC35"/>
  <autoFilter ref="C101:K673"/>
  <mergeCells count="9">
    <mergeCell ref="E7:H7"/>
    <mergeCell ref="E9:H9"/>
    <mergeCell ref="E18:H18"/>
    <mergeCell ref="E27:H27"/>
    <mergeCell ref="E48:H48"/>
    <mergeCell ref="E50:H50"/>
    <mergeCell ref="E92:H92"/>
    <mergeCell ref="E94:H94"/>
    <mergeCell ref="L2:V2"/>
  </mergeCells>
  <hyperlinks>
    <hyperlink ref="F106" r:id="rId1" display="https://podminky.urs.cz/item/CS_URS_2025_02/113106121"/>
    <hyperlink ref="F109" r:id="rId2" display="https://podminky.urs.cz/item/CS_URS_2025_02/132112132"/>
    <hyperlink ref="F112" r:id="rId3" display="https://podminky.urs.cz/item/CS_URS_2025_02/174111101"/>
    <hyperlink ref="F114" r:id="rId4" display="https://podminky.urs.cz/item/CS_URS_2025_02/181006112"/>
    <hyperlink ref="F117" r:id="rId5" display="https://podminky.urs.cz/item/CS_URS_2025_02/181411131"/>
    <hyperlink ref="F121" r:id="rId6" display="https://podminky.urs.cz/item/CS_URS_2025_02/316381111"/>
    <hyperlink ref="F129" r:id="rId7" display="https://podminky.urs.cz/item/CS_URS_2025_01/434351141"/>
    <hyperlink ref="F132" r:id="rId8" display="https://podminky.urs.cz/item/CS_URS_2025_01/434351142"/>
    <hyperlink ref="F135" r:id="rId9" display="https://podminky.urs.cz/item/CS_URS_2025_02/596811311"/>
    <hyperlink ref="F140" r:id="rId10" display="https://podminky.urs.cz/item/CS_URS_2022_01/619995001"/>
    <hyperlink ref="F144" r:id="rId11" display="https://podminky.urs.cz/item/CS_URS_2025_02/621135011"/>
    <hyperlink ref="F148" r:id="rId12" display="https://podminky.urs.cz/item/CS_URS_2025_02/621135095"/>
    <hyperlink ref="F151" r:id="rId13" display="https://podminky.urs.cz/item/CS_URS_2025_02/621211001"/>
    <hyperlink ref="F162" r:id="rId14" display="https://podminky.urs.cz/item/CS_URS_2025_02/621531012"/>
    <hyperlink ref="F164" r:id="rId15" display="https://podminky.urs.cz/item/CS_URS_2025_02/622135001"/>
    <hyperlink ref="F166" r:id="rId16" display="https://podminky.urs.cz/item/CS_URS_2025_02/622142001"/>
    <hyperlink ref="F176" r:id="rId17" display="https://podminky.urs.cz/item/CS_URS_2025_02/622125101"/>
    <hyperlink ref="F180" r:id="rId18" display="https://podminky.urs.cz/item/CS_URS_2025_02/622131121"/>
    <hyperlink ref="F184" r:id="rId19" display="https://podminky.urs.cz/item/CS_URS_2025_02/622135011"/>
    <hyperlink ref="F188" r:id="rId20" display="https://podminky.urs.cz/item/CS_URS_2025_02/622135095"/>
    <hyperlink ref="F191" r:id="rId21" display="https://podminky.urs.cz/item/CS_URS_2025_02/622211021"/>
    <hyperlink ref="F203" r:id="rId22" display="https://podminky.urs.cz/item/CS_URS_2025_02/622211031"/>
    <hyperlink ref="F221" r:id="rId23" display="https://podminky.urs.cz/item/CS_URS_2025_02/622212051"/>
    <hyperlink ref="F228" r:id="rId24" display="https://podminky.urs.cz/item/CS_URS_2025_02/622231111"/>
    <hyperlink ref="F234" r:id="rId25" display="https://podminky.urs.cz/item/CS_URS_2025_02/622252001"/>
    <hyperlink ref="F237" r:id="rId26" display="https://podminky.urs.cz/item/CS_URS_2025_02/622252002"/>
    <hyperlink ref="F247" r:id="rId27" display="https://podminky.urs.cz/item/CS_URS_2025_02/622325112"/>
    <hyperlink ref="F249" r:id="rId28" display="https://podminky.urs.cz/item/CS_URS_2025_02/622335202"/>
    <hyperlink ref="F253" r:id="rId29" display="https://podminky.urs.cz/item/CS_URS_2025_02/622511112"/>
    <hyperlink ref="F256" r:id="rId30" display="https://podminky.urs.cz/item/CS_URS_2025_02/622531012"/>
    <hyperlink ref="F268" r:id="rId31" display="https://podminky.urs.cz/item/CS_URS_2025_02/623135011"/>
    <hyperlink ref="F272" r:id="rId32" display="https://podminky.urs.cz/item/CS_URS_2025_02/623135095"/>
    <hyperlink ref="F275" r:id="rId33" display="https://podminky.urs.cz/item/CS_URS_2025_02/625681012"/>
    <hyperlink ref="F280" r:id="rId34" display="https://podminky.urs.cz/item/CS_URS_2025_02/629135101"/>
    <hyperlink ref="F282" r:id="rId35" display="https://podminky.urs.cz/item/CS_URS_2025_02/629991001"/>
    <hyperlink ref="F285" r:id="rId36" display="https://podminky.urs.cz/item/CS_URS_2025_02/629991011"/>
    <hyperlink ref="F291" r:id="rId37" display="https://podminky.urs.cz/item/CS_URS_2025_02/629995101"/>
    <hyperlink ref="F294" r:id="rId38" display="https://podminky.urs.cz/item/CS_URS_2025_01/631311135"/>
    <hyperlink ref="F298" r:id="rId39" display="https://podminky.urs.cz/item/CS_URS_2025_01/631319175"/>
    <hyperlink ref="F300" r:id="rId40" display="https://podminky.urs.cz/item/CS_URS_2025_01/631319197"/>
    <hyperlink ref="F302" r:id="rId41" display="https://podminky.urs.cz/item/CS_URS_2025_02/644941112"/>
    <hyperlink ref="F305" r:id="rId42" display="https://podminky.urs.cz/item/CS_URS_2025_02/644941121"/>
    <hyperlink ref="F309" r:id="rId43" display="https://podminky.urs.cz/item/CS_URS_2025_02/898131002"/>
    <hyperlink ref="F312" r:id="rId44" display="https://podminky.urs.cz/item/CS_URS_2025_02/941211112"/>
    <hyperlink ref="F319" r:id="rId45" display="https://podminky.urs.cz/item/CS_URS_2025_02/941211211"/>
    <hyperlink ref="F322" r:id="rId46" display="https://podminky.urs.cz/item/CS_URS_2025_02/941211812"/>
    <hyperlink ref="F324" r:id="rId47" display="https://podminky.urs.cz/item/CS_URS_2025_02/944511111"/>
    <hyperlink ref="F326" r:id="rId48" display="https://podminky.urs.cz/item/CS_URS_2025_02/944511211"/>
    <hyperlink ref="F329" r:id="rId49" display="https://podminky.urs.cz/item/CS_URS_2025_02/944511811"/>
    <hyperlink ref="F331" r:id="rId50" display="https://podminky.urs.cz/item/CS_URS_2025_02/944711112"/>
    <hyperlink ref="F334" r:id="rId51" display="https://podminky.urs.cz/item/CS_URS_2025_02/944711212"/>
    <hyperlink ref="F337" r:id="rId52" display="https://podminky.urs.cz/item/CS_URS_2025_02/944711812"/>
    <hyperlink ref="F339" r:id="rId53" display="https://podminky.urs.cz/item/CS_URS_2025_02/949521111"/>
    <hyperlink ref="F342" r:id="rId54" display="https://podminky.urs.cz/item/CS_URS_2025_02/949521211"/>
    <hyperlink ref="F344" r:id="rId55" display="https://podminky.urs.cz/item/CS_URS_2025_02/949521811"/>
    <hyperlink ref="F346" r:id="rId56" display="https://podminky.urs.cz/item/CS_URS_2025_02/953731311"/>
    <hyperlink ref="F349" r:id="rId57" display="https://podminky.urs.cz/item/CS_URS_2025_02/953991111"/>
    <hyperlink ref="F352" r:id="rId58" display="https://podminky.urs.cz/item/CS_URS_2025_02/962032641"/>
    <hyperlink ref="F359" r:id="rId59" display="https://podminky.urs.cz/item/CS_URS_2025_02/965043331"/>
    <hyperlink ref="F363" r:id="rId60" display="https://podminky.urs.cz/item/CS_URS_2022_01/968062456"/>
    <hyperlink ref="F366" r:id="rId61" display="https://podminky.urs.cz/item/CS_URS_2022_01/968072456"/>
    <hyperlink ref="F369" r:id="rId62" display="https://podminky.urs.cz/item/CS_URS_2025_02/978036331"/>
    <hyperlink ref="F372" r:id="rId63" display="https://podminky.urs.cz/item/CS_URS_2025_02/985112112"/>
    <hyperlink ref="F376" r:id="rId64" display="https://podminky.urs.cz/item/CS_URS_2025_02/985112193"/>
    <hyperlink ref="F378" r:id="rId65" display="https://podminky.urs.cz/item/CS_URS_2025_02/985141111"/>
    <hyperlink ref="F380" r:id="rId66" display="https://podminky.urs.cz/item/CS_URS_2025_02/985311113"/>
    <hyperlink ref="F382" r:id="rId67" display="https://podminky.urs.cz/item/CS_URS_2025_02/985311912"/>
    <hyperlink ref="F384" r:id="rId68" display="https://podminky.urs.cz/item/CS_URS_2025_02/985324221"/>
    <hyperlink ref="F390" r:id="rId69" display="https://podminky.urs.cz/item/CS_URS_2025_02/985441313"/>
    <hyperlink ref="F393" r:id="rId70" display="https://podminky.urs.cz/item/CS_URS_2025_02/985442291"/>
    <hyperlink ref="F396" r:id="rId71" display="https://podminky.urs.cz/item/CS_URS_2025_02/997013154"/>
    <hyperlink ref="F398" r:id="rId72" display="https://podminky.urs.cz/item/CS_URS_2025_02/997013501"/>
    <hyperlink ref="F400" r:id="rId73" display="https://podminky.urs.cz/item/CS_URS_2025_02/997013509"/>
    <hyperlink ref="F403" r:id="rId74" display="https://podminky.urs.cz/item/CS_URS_2025_02/997013631"/>
    <hyperlink ref="F406" r:id="rId75" display="https://podminky.urs.cz/item/CS_URS_2025_02/998011003"/>
    <hyperlink ref="F410" r:id="rId76" display="https://podminky.urs.cz/item/CS_URS_2025_02/711161274"/>
    <hyperlink ref="F414" r:id="rId77" display="https://podminky.urs.cz/item/CS_URS_2025_02/711192102"/>
    <hyperlink ref="F419" r:id="rId78" display="https://podminky.urs.cz/item/CS_URS_2025_02/998711103"/>
    <hyperlink ref="F422" r:id="rId79" display="https://podminky.urs.cz/item/CS_URS_2025_02/712631801"/>
    <hyperlink ref="F425" r:id="rId80" display="https://podminky.urs.cz/item/CS_URS_2025_02/713121111"/>
    <hyperlink ref="F430" r:id="rId81" display="https://podminky.urs.cz/item/CS_URS_2025_02/713121121"/>
    <hyperlink ref="F440" r:id="rId82" display="https://podminky.urs.cz/item/CS_URS_2025_02/713291132"/>
    <hyperlink ref="F445" r:id="rId83" display="https://podminky.urs.cz/item/CS_URS_2025_02/998713103"/>
    <hyperlink ref="F448" r:id="rId84" display="https://podminky.urs.cz/item/CS_URS_2025_02/741372063"/>
    <hyperlink ref="F451" r:id="rId85" display="https://podminky.urs.cz/item/CS_URS_2025_02/741420001"/>
    <hyperlink ref="F461" r:id="rId86" display="https://podminky.urs.cz/item/CS_URS_2025_02/741420021"/>
    <hyperlink ref="F464" r:id="rId87" display="https://podminky.urs.cz/item/CS_URS_2025_02/741420051"/>
    <hyperlink ref="F467" r:id="rId88" display="https://podminky.urs.cz/item/CS_URS_2025_02/741420082"/>
    <hyperlink ref="F469" r:id="rId89" display="https://podminky.urs.cz/item/CS_URS_2025_02/741420083"/>
    <hyperlink ref="F471" r:id="rId90" display="https://podminky.urs.cz/item/CS_URS_2025_02/741420101"/>
    <hyperlink ref="F474" r:id="rId91" display="https://podminky.urs.cz/item/CS_URS_2025_02/741420121"/>
    <hyperlink ref="F477" r:id="rId92" display="https://podminky.urs.cz/item/CS_URS_2025_02/741421811"/>
    <hyperlink ref="F479" r:id="rId93" display="https://podminky.urs.cz/item/CS_URS_2025_02/741421831"/>
    <hyperlink ref="F481" r:id="rId94" display="https://podminky.urs.cz/item/CS_URS_2025_02/741421843"/>
    <hyperlink ref="F483" r:id="rId95" display="https://podminky.urs.cz/item/CS_URS_2025_02/741421861"/>
    <hyperlink ref="F485" r:id="rId96" display="https://podminky.urs.cz/item/CS_URS_2025_02/741820001"/>
    <hyperlink ref="F487" r:id="rId97" display="https://podminky.urs.cz/item/CS_URS_2025_02/998741103"/>
    <hyperlink ref="F490" r:id="rId98" display="https://podminky.urs.cz/item/CS_URS_2025_02/762223110"/>
    <hyperlink ref="F496" r:id="rId99" display="https://podminky.urs.cz/item/CS_URS_2025_02/762295001"/>
    <hyperlink ref="F498" r:id="rId100" display="https://podminky.urs.cz/item/CS_URS_2025_02/762341210"/>
    <hyperlink ref="F502" r:id="rId101" display="https://podminky.urs.cz/item/CS_URS_2025_02/762341811"/>
    <hyperlink ref="F506" r:id="rId102" display="https://podminky.urs.cz/item/CS_URS_2025_02/762395000"/>
    <hyperlink ref="F508" r:id="rId103" display="https://podminky.urs.cz/item/CS_URS_2025_02/762511246"/>
    <hyperlink ref="F511" r:id="rId104" display="https://podminky.urs.cz/item/CS_URS_2025_02/998762103"/>
    <hyperlink ref="F514" r:id="rId105" display="https://podminky.urs.cz/item/CS_URS_2025_02/764001841"/>
    <hyperlink ref="F519" r:id="rId106" display="https://podminky.urs.cz/item/CS_URS_2025_02/764001861"/>
    <hyperlink ref="F521" r:id="rId107" display="https://podminky.urs.cz/item/CS_URS_2022_01/764001871"/>
    <hyperlink ref="F524" r:id="rId108" display="https://podminky.urs.cz/item/CS_URS_2025_02/764002812"/>
    <hyperlink ref="F527" r:id="rId109" display="https://podminky.urs.cz/item/CS_URS_2025_02/764002821"/>
    <hyperlink ref="F529" r:id="rId110" display="https://podminky.urs.cz/item/CS_URS_2025_02/764002841"/>
    <hyperlink ref="F531" r:id="rId111" display="https://podminky.urs.cz/item/CS_URS_2025_02/764002851"/>
    <hyperlink ref="F534" r:id="rId112" display="https://podminky.urs.cz/item/CS_URS_2025_02/764002871"/>
    <hyperlink ref="F537" r:id="rId113" display="https://podminky.urs.cz/item/CS_URS_2025_02/764003801"/>
    <hyperlink ref="F539" r:id="rId114" display="https://podminky.urs.cz/item/CS_URS_2025_02/764004801"/>
    <hyperlink ref="F541" r:id="rId115" display="https://podminky.urs.cz/item/CS_URS_2025_02/764004861"/>
    <hyperlink ref="F543" r:id="rId116" display="https://podminky.urs.cz/item/CS_URS_2025_02/764111401"/>
    <hyperlink ref="F547" r:id="rId117" display="https://podminky.urs.cz/item/CS_URS_2025_02/764111653"/>
    <hyperlink ref="F549" r:id="rId118" display="https://podminky.urs.cz/item/CS_URS_2025_02/764211613"/>
    <hyperlink ref="F551" r:id="rId119" display="https://podminky.urs.cz/item/CS_URS_2025_02/764211655"/>
    <hyperlink ref="F553" r:id="rId120" display="https://podminky.urs.cz/item/CS_URS_2025_02/764212683"/>
    <hyperlink ref="F555" r:id="rId121" display="https://podminky.urs.cz/item/CS_URS_2025_02/764213652"/>
    <hyperlink ref="F557" r:id="rId122" display="https://podminky.urs.cz/item/CS_URS_2025_02/764214606"/>
    <hyperlink ref="F559" r:id="rId123" display="https://podminky.urs.cz/item/CS_URS_2025_02/764216645"/>
    <hyperlink ref="F561" r:id="rId124" display="https://podminky.urs.cz/item/CS_URS_2025_02/764316623"/>
    <hyperlink ref="F563" r:id="rId125" display="https://podminky.urs.cz/item/CS_URS_2025_02/764511602"/>
    <hyperlink ref="F565" r:id="rId126" display="https://podminky.urs.cz/item/CS_URS_2025_02/764511622"/>
    <hyperlink ref="F567" r:id="rId127" display="https://podminky.urs.cz/item/CS_URS_2025_02/764511643"/>
    <hyperlink ref="F569" r:id="rId128" display="https://podminky.urs.cz/item/CS_URS_2025_02/764518623"/>
    <hyperlink ref="F571" r:id="rId129" display="https://podminky.urs.cz/item/CS_URS_2025_02/998764103"/>
    <hyperlink ref="F574" r:id="rId130" display="https://podminky.urs.cz/item/CS_URS_2025_02/765115302"/>
    <hyperlink ref="F577" r:id="rId131" display="https://podminky.urs.cz/item/CS_URS_2025_02/765135001"/>
    <hyperlink ref="F584" r:id="rId132" display="https://podminky.urs.cz/item/CS_URS_2022_01/765191023"/>
    <hyperlink ref="F588" r:id="rId133" display="https://podminky.urs.cz/item/CS_URS_2022_01/765192811"/>
    <hyperlink ref="F590" r:id="rId134" display="https://podminky.urs.cz/item/CS_URS_2025_02/998765103"/>
    <hyperlink ref="F594" r:id="rId135" display="https://podminky.urs.cz/item/CS_URS_2025_02/767161833"/>
    <hyperlink ref="F597" r:id="rId136" display="https://podminky.urs.cz/item/CS_URS_2022_01/767640221"/>
    <hyperlink ref="F602" r:id="rId137" display="https://podminky.urs.cz/item/CS_URS_2025_02/767641805"/>
    <hyperlink ref="F604" r:id="rId138" display="https://podminky.urs.cz/item/CS_URS_2022_01/767646401"/>
    <hyperlink ref="F608" r:id="rId139" display="https://podminky.urs.cz/item/CS_URS_2025_02/767661811"/>
    <hyperlink ref="F611" r:id="rId140" display="https://podminky.urs.cz/item/CS_URS_2025_02/767662110"/>
    <hyperlink ref="F613" r:id="rId141" display="https://podminky.urs.cz/item/CS_URS_2022_01/767691823"/>
    <hyperlink ref="F615" r:id="rId142" display="https://podminky.urs.cz/item/CS_URS_2025_02/767851104"/>
    <hyperlink ref="F618" r:id="rId143" display="https://podminky.urs.cz/item/CS_URS_2025_02/767851803"/>
    <hyperlink ref="F620" r:id="rId144" display="https://podminky.urs.cz/item/CS_URS_2025_02/767893115"/>
    <hyperlink ref="F624" r:id="rId145" display="https://podminky.urs.cz/item/CS_URS_2025_02/767996701"/>
    <hyperlink ref="F627" r:id="rId146" display="https://podminky.urs.cz/item/CS_URS_2025_02/998767103"/>
    <hyperlink ref="F630" r:id="rId147" display="https://podminky.urs.cz/item/CS_URS_2025_01/771554111"/>
    <hyperlink ref="F634" r:id="rId148" display="https://podminky.urs.cz/item/CS_URS_2025_02/998771103"/>
    <hyperlink ref="F637" r:id="rId149" display="https://podminky.urs.cz/item/CS_URS_2025_02/781121011"/>
    <hyperlink ref="F650" r:id="rId150" display="https://podminky.urs.cz/item/CS_URS_2025_02/781734111"/>
    <hyperlink ref="F656" r:id="rId151" display="https://podminky.urs.cz/item/CS_URS_2025_02/998781103"/>
    <hyperlink ref="F659" r:id="rId152" display="https://podminky.urs.cz/item/CS_URS_2025_02/783201403"/>
    <hyperlink ref="F664" r:id="rId153" display="https://podminky.urs.cz/item/CS_URS_2025_02/783223011"/>
    <hyperlink ref="F666" r:id="rId154" display="https://podminky.urs.cz/item/CS_URS_2025_02/783301313"/>
    <hyperlink ref="F668" r:id="rId155" display="https://podminky.urs.cz/item/CS_URS_2025_02/783314101"/>
    <hyperlink ref="F670" r:id="rId156" display="https://podminky.urs.cz/item/CS_URS_2025_02/783317101"/>
    <hyperlink ref="F673" r:id="rId157" display="https://podminky.urs.cz/item/CS_URS_2025_02/HZS22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84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4.4" customHeight="1">
      <c r="B7" s="22"/>
      <c r="E7" s="135" t="str">
        <f>'Rekapitulace stavby'!K6</f>
        <v>Stavební úpravy bytových domů č.p. 902 a 903, Bohumín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5.6" customHeight="1">
      <c r="A9" s="40"/>
      <c r="B9" s="46"/>
      <c r="C9" s="40"/>
      <c r="D9" s="40"/>
      <c r="E9" s="137" t="s">
        <v>1313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1314</v>
      </c>
      <c r="G12" s="40"/>
      <c r="H12" s="40"/>
      <c r="I12" s="134" t="s">
        <v>23</v>
      </c>
      <c r="J12" s="139" t="str">
        <f>'Rekapitulace stavby'!AN8</f>
        <v>15. 8. 2025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1315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.4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ROUND((SUM(BE83:BE101)),  2)</f>
        <v>0</v>
      </c>
      <c r="G33" s="40"/>
      <c r="H33" s="40"/>
      <c r="I33" s="150">
        <v>0.20999999999999999</v>
      </c>
      <c r="J33" s="149">
        <f>ROUND(((SUM(BE83:BE101))*I33),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ROUND((SUM(BF83:BF101)),  2)</f>
        <v>0</v>
      </c>
      <c r="G34" s="40"/>
      <c r="H34" s="40"/>
      <c r="I34" s="150">
        <v>0.12</v>
      </c>
      <c r="J34" s="149">
        <f>ROUND(((SUM(BF83:BF101))*I34),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ROUND((SUM(BG83:BG101)),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ROUND((SUM(BH83:BH101)),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ROUND((SUM(BI83:BI101)),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4.4" customHeight="1">
      <c r="A48" s="40"/>
      <c r="B48" s="41"/>
      <c r="C48" s="42"/>
      <c r="D48" s="42"/>
      <c r="E48" s="162" t="str">
        <f>E7</f>
        <v>Stavební úpravy bytových domů č.p. 902 a 903, Bohumín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6" customHeight="1">
      <c r="A50" s="40"/>
      <c r="B50" s="41"/>
      <c r="C50" s="42"/>
      <c r="D50" s="42"/>
      <c r="E50" s="71" t="str">
        <f>E9</f>
        <v>VRN - VRN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ul. 9. května 902-3, Bohumín</v>
      </c>
      <c r="G52" s="42"/>
      <c r="H52" s="42"/>
      <c r="I52" s="34" t="s">
        <v>23</v>
      </c>
      <c r="J52" s="74" t="str">
        <f>IF(J12="","",J12)</f>
        <v>15. 8. 2025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34" t="s">
        <v>25</v>
      </c>
      <c r="D54" s="42"/>
      <c r="E54" s="42"/>
      <c r="F54" s="29" t="str">
        <f>E15</f>
        <v>Město Bohumín</v>
      </c>
      <c r="G54" s="42"/>
      <c r="H54" s="42"/>
      <c r="I54" s="34" t="s">
        <v>31</v>
      </c>
      <c r="J54" s="38" t="str">
        <f>E21</f>
        <v>BENUTA PRO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6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T. Pacola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88</v>
      </c>
      <c r="D57" s="164"/>
      <c r="E57" s="164"/>
      <c r="F57" s="164"/>
      <c r="G57" s="164"/>
      <c r="H57" s="164"/>
      <c r="I57" s="164"/>
      <c r="J57" s="165" t="s">
        <v>89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90</v>
      </c>
    </row>
    <row r="60" s="9" customFormat="1" ht="24.96" customHeight="1">
      <c r="A60" s="9"/>
      <c r="B60" s="167"/>
      <c r="C60" s="168"/>
      <c r="D60" s="169" t="s">
        <v>1316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1317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1318</v>
      </c>
      <c r="E62" s="176"/>
      <c r="F62" s="176"/>
      <c r="G62" s="176"/>
      <c r="H62" s="176"/>
      <c r="I62" s="176"/>
      <c r="J62" s="177">
        <f>J88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1319</v>
      </c>
      <c r="E63" s="176"/>
      <c r="F63" s="176"/>
      <c r="G63" s="176"/>
      <c r="H63" s="176"/>
      <c r="I63" s="176"/>
      <c r="J63" s="177">
        <f>J100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114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4.4" customHeight="1">
      <c r="A73" s="40"/>
      <c r="B73" s="41"/>
      <c r="C73" s="42"/>
      <c r="D73" s="42"/>
      <c r="E73" s="162" t="str">
        <f>E7</f>
        <v>Stavební úpravy bytových domů č.p. 902 a 903, Bohumín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85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5.6" customHeight="1">
      <c r="A75" s="40"/>
      <c r="B75" s="41"/>
      <c r="C75" s="42"/>
      <c r="D75" s="42"/>
      <c r="E75" s="71" t="str">
        <f>E9</f>
        <v>VRN - VRN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ul. 9. května 902-3, Bohumín</v>
      </c>
      <c r="G77" s="42"/>
      <c r="H77" s="42"/>
      <c r="I77" s="34" t="s">
        <v>23</v>
      </c>
      <c r="J77" s="74" t="str">
        <f>IF(J12="","",J12)</f>
        <v>15. 8. 2025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6" customHeight="1">
      <c r="A79" s="40"/>
      <c r="B79" s="41"/>
      <c r="C79" s="34" t="s">
        <v>25</v>
      </c>
      <c r="D79" s="42"/>
      <c r="E79" s="42"/>
      <c r="F79" s="29" t="str">
        <f>E15</f>
        <v>Město Bohumín</v>
      </c>
      <c r="G79" s="42"/>
      <c r="H79" s="42"/>
      <c r="I79" s="34" t="s">
        <v>31</v>
      </c>
      <c r="J79" s="38" t="str">
        <f>E21</f>
        <v>BENUTA PRO s.r.o.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6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34</v>
      </c>
      <c r="J80" s="38" t="str">
        <f>E24</f>
        <v>Ing. T. Pacola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115</v>
      </c>
      <c r="D82" s="182" t="s">
        <v>57</v>
      </c>
      <c r="E82" s="182" t="s">
        <v>53</v>
      </c>
      <c r="F82" s="182" t="s">
        <v>54</v>
      </c>
      <c r="G82" s="182" t="s">
        <v>116</v>
      </c>
      <c r="H82" s="182" t="s">
        <v>117</v>
      </c>
      <c r="I82" s="182" t="s">
        <v>118</v>
      </c>
      <c r="J82" s="182" t="s">
        <v>89</v>
      </c>
      <c r="K82" s="183" t="s">
        <v>119</v>
      </c>
      <c r="L82" s="184"/>
      <c r="M82" s="94" t="s">
        <v>19</v>
      </c>
      <c r="N82" s="95" t="s">
        <v>42</v>
      </c>
      <c r="O82" s="95" t="s">
        <v>120</v>
      </c>
      <c r="P82" s="95" t="s">
        <v>121</v>
      </c>
      <c r="Q82" s="95" t="s">
        <v>122</v>
      </c>
      <c r="R82" s="95" t="s">
        <v>123</v>
      </c>
      <c r="S82" s="95" t="s">
        <v>124</v>
      </c>
      <c r="T82" s="96" t="s">
        <v>125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126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0</v>
      </c>
      <c r="S83" s="98"/>
      <c r="T83" s="188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71</v>
      </c>
      <c r="AU83" s="19" t="s">
        <v>90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71</v>
      </c>
      <c r="E84" s="193" t="s">
        <v>82</v>
      </c>
      <c r="F84" s="193" t="s">
        <v>1320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P85+P88+P100</f>
        <v>0</v>
      </c>
      <c r="Q84" s="198"/>
      <c r="R84" s="199">
        <f>R85+R88+R100</f>
        <v>0</v>
      </c>
      <c r="S84" s="198"/>
      <c r="T84" s="200">
        <f>T85+T88+T100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159</v>
      </c>
      <c r="AT84" s="202" t="s">
        <v>71</v>
      </c>
      <c r="AU84" s="202" t="s">
        <v>72</v>
      </c>
      <c r="AY84" s="201" t="s">
        <v>129</v>
      </c>
      <c r="BK84" s="203">
        <f>BK85+BK88+BK100</f>
        <v>0</v>
      </c>
    </row>
    <row r="85" s="12" customFormat="1" ht="22.8" customHeight="1">
      <c r="A85" s="12"/>
      <c r="B85" s="190"/>
      <c r="C85" s="191"/>
      <c r="D85" s="192" t="s">
        <v>71</v>
      </c>
      <c r="E85" s="204" t="s">
        <v>1321</v>
      </c>
      <c r="F85" s="204" t="s">
        <v>1322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SUM(P86:P87)</f>
        <v>0</v>
      </c>
      <c r="Q85" s="198"/>
      <c r="R85" s="199">
        <f>SUM(R86:R87)</f>
        <v>0</v>
      </c>
      <c r="S85" s="198"/>
      <c r="T85" s="200">
        <f>SUM(T86:T87)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159</v>
      </c>
      <c r="AT85" s="202" t="s">
        <v>71</v>
      </c>
      <c r="AU85" s="202" t="s">
        <v>80</v>
      </c>
      <c r="AY85" s="201" t="s">
        <v>129</v>
      </c>
      <c r="BK85" s="203">
        <f>SUM(BK86:BK87)</f>
        <v>0</v>
      </c>
    </row>
    <row r="86" s="2" customFormat="1" ht="14.4" customHeight="1">
      <c r="A86" s="40"/>
      <c r="B86" s="41"/>
      <c r="C86" s="206" t="s">
        <v>172</v>
      </c>
      <c r="D86" s="206" t="s">
        <v>131</v>
      </c>
      <c r="E86" s="207" t="s">
        <v>1323</v>
      </c>
      <c r="F86" s="208" t="s">
        <v>1324</v>
      </c>
      <c r="G86" s="209" t="s">
        <v>1325</v>
      </c>
      <c r="H86" s="210">
        <v>1</v>
      </c>
      <c r="I86" s="211"/>
      <c r="J86" s="212">
        <f>ROUND(I86*H86,2)</f>
        <v>0</v>
      </c>
      <c r="K86" s="208" t="s">
        <v>135</v>
      </c>
      <c r="L86" s="46"/>
      <c r="M86" s="213" t="s">
        <v>19</v>
      </c>
      <c r="N86" s="214" t="s">
        <v>44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1326</v>
      </c>
      <c r="AT86" s="217" t="s">
        <v>131</v>
      </c>
      <c r="AU86" s="217" t="s">
        <v>137</v>
      </c>
      <c r="AY86" s="19" t="s">
        <v>129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137</v>
      </c>
      <c r="BK86" s="218">
        <f>ROUND(I86*H86,2)</f>
        <v>0</v>
      </c>
      <c r="BL86" s="19" t="s">
        <v>1326</v>
      </c>
      <c r="BM86" s="217" t="s">
        <v>1327</v>
      </c>
    </row>
    <row r="87" s="2" customFormat="1">
      <c r="A87" s="40"/>
      <c r="B87" s="41"/>
      <c r="C87" s="42"/>
      <c r="D87" s="219" t="s">
        <v>139</v>
      </c>
      <c r="E87" s="42"/>
      <c r="F87" s="220" t="s">
        <v>1328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139</v>
      </c>
      <c r="AU87" s="19" t="s">
        <v>137</v>
      </c>
    </row>
    <row r="88" s="12" customFormat="1" ht="22.8" customHeight="1">
      <c r="A88" s="12"/>
      <c r="B88" s="190"/>
      <c r="C88" s="191"/>
      <c r="D88" s="192" t="s">
        <v>71</v>
      </c>
      <c r="E88" s="204" t="s">
        <v>1329</v>
      </c>
      <c r="F88" s="204" t="s">
        <v>1330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SUM(P89:P99)</f>
        <v>0</v>
      </c>
      <c r="Q88" s="198"/>
      <c r="R88" s="199">
        <f>SUM(R89:R99)</f>
        <v>0</v>
      </c>
      <c r="S88" s="198"/>
      <c r="T88" s="200">
        <f>SUM(T89:T99)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159</v>
      </c>
      <c r="AT88" s="202" t="s">
        <v>71</v>
      </c>
      <c r="AU88" s="202" t="s">
        <v>80</v>
      </c>
      <c r="AY88" s="201" t="s">
        <v>129</v>
      </c>
      <c r="BK88" s="203">
        <f>SUM(BK89:BK99)</f>
        <v>0</v>
      </c>
    </row>
    <row r="89" s="2" customFormat="1" ht="14.4" customHeight="1">
      <c r="A89" s="40"/>
      <c r="B89" s="41"/>
      <c r="C89" s="206" t="s">
        <v>80</v>
      </c>
      <c r="D89" s="206" t="s">
        <v>131</v>
      </c>
      <c r="E89" s="207" t="s">
        <v>1331</v>
      </c>
      <c r="F89" s="208" t="s">
        <v>1330</v>
      </c>
      <c r="G89" s="209" t="s">
        <v>1325</v>
      </c>
      <c r="H89" s="210">
        <v>1</v>
      </c>
      <c r="I89" s="211"/>
      <c r="J89" s="212">
        <f>ROUND(I89*H89,2)</f>
        <v>0</v>
      </c>
      <c r="K89" s="208" t="s">
        <v>135</v>
      </c>
      <c r="L89" s="46"/>
      <c r="M89" s="213" t="s">
        <v>19</v>
      </c>
      <c r="N89" s="214" t="s">
        <v>44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1326</v>
      </c>
      <c r="AT89" s="217" t="s">
        <v>131</v>
      </c>
      <c r="AU89" s="217" t="s">
        <v>137</v>
      </c>
      <c r="AY89" s="19" t="s">
        <v>129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137</v>
      </c>
      <c r="BK89" s="218">
        <f>ROUND(I89*H89,2)</f>
        <v>0</v>
      </c>
      <c r="BL89" s="19" t="s">
        <v>1326</v>
      </c>
      <c r="BM89" s="217" t="s">
        <v>1332</v>
      </c>
    </row>
    <row r="90" s="2" customFormat="1">
      <c r="A90" s="40"/>
      <c r="B90" s="41"/>
      <c r="C90" s="42"/>
      <c r="D90" s="219" t="s">
        <v>139</v>
      </c>
      <c r="E90" s="42"/>
      <c r="F90" s="220" t="s">
        <v>1333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139</v>
      </c>
      <c r="AU90" s="19" t="s">
        <v>137</v>
      </c>
    </row>
    <row r="91" s="2" customFormat="1">
      <c r="A91" s="40"/>
      <c r="B91" s="41"/>
      <c r="C91" s="42"/>
      <c r="D91" s="226" t="s">
        <v>212</v>
      </c>
      <c r="E91" s="42"/>
      <c r="F91" s="267" t="s">
        <v>1334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212</v>
      </c>
      <c r="AU91" s="19" t="s">
        <v>137</v>
      </c>
    </row>
    <row r="92" s="2" customFormat="1" ht="14.4" customHeight="1">
      <c r="A92" s="40"/>
      <c r="B92" s="41"/>
      <c r="C92" s="206" t="s">
        <v>137</v>
      </c>
      <c r="D92" s="206" t="s">
        <v>131</v>
      </c>
      <c r="E92" s="207" t="s">
        <v>1335</v>
      </c>
      <c r="F92" s="208" t="s">
        <v>1336</v>
      </c>
      <c r="G92" s="209" t="s">
        <v>1325</v>
      </c>
      <c r="H92" s="210">
        <v>1</v>
      </c>
      <c r="I92" s="211"/>
      <c r="J92" s="212">
        <f>ROUND(I92*H92,2)</f>
        <v>0</v>
      </c>
      <c r="K92" s="208" t="s">
        <v>135</v>
      </c>
      <c r="L92" s="46"/>
      <c r="M92" s="213" t="s">
        <v>19</v>
      </c>
      <c r="N92" s="214" t="s">
        <v>44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1326</v>
      </c>
      <c r="AT92" s="217" t="s">
        <v>131</v>
      </c>
      <c r="AU92" s="217" t="s">
        <v>137</v>
      </c>
      <c r="AY92" s="19" t="s">
        <v>129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137</v>
      </c>
      <c r="BK92" s="218">
        <f>ROUND(I92*H92,2)</f>
        <v>0</v>
      </c>
      <c r="BL92" s="19" t="s">
        <v>1326</v>
      </c>
      <c r="BM92" s="217" t="s">
        <v>1337</v>
      </c>
    </row>
    <row r="93" s="2" customFormat="1">
      <c r="A93" s="40"/>
      <c r="B93" s="41"/>
      <c r="C93" s="42"/>
      <c r="D93" s="219" t="s">
        <v>139</v>
      </c>
      <c r="E93" s="42"/>
      <c r="F93" s="220" t="s">
        <v>1338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139</v>
      </c>
      <c r="AU93" s="19" t="s">
        <v>137</v>
      </c>
    </row>
    <row r="94" s="2" customFormat="1" ht="14.4" customHeight="1">
      <c r="A94" s="40"/>
      <c r="B94" s="41"/>
      <c r="C94" s="206" t="s">
        <v>149</v>
      </c>
      <c r="D94" s="206" t="s">
        <v>131</v>
      </c>
      <c r="E94" s="207" t="s">
        <v>1339</v>
      </c>
      <c r="F94" s="208" t="s">
        <v>1340</v>
      </c>
      <c r="G94" s="209" t="s">
        <v>1325</v>
      </c>
      <c r="H94" s="210">
        <v>1</v>
      </c>
      <c r="I94" s="211"/>
      <c r="J94" s="212">
        <f>ROUND(I94*H94,2)</f>
        <v>0</v>
      </c>
      <c r="K94" s="208" t="s">
        <v>135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1326</v>
      </c>
      <c r="AT94" s="217" t="s">
        <v>131</v>
      </c>
      <c r="AU94" s="217" t="s">
        <v>137</v>
      </c>
      <c r="AY94" s="19" t="s">
        <v>129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137</v>
      </c>
      <c r="BK94" s="218">
        <f>ROUND(I94*H94,2)</f>
        <v>0</v>
      </c>
      <c r="BL94" s="19" t="s">
        <v>1326</v>
      </c>
      <c r="BM94" s="217" t="s">
        <v>1341</v>
      </c>
    </row>
    <row r="95" s="2" customFormat="1">
      <c r="A95" s="40"/>
      <c r="B95" s="41"/>
      <c r="C95" s="42"/>
      <c r="D95" s="219" t="s">
        <v>139</v>
      </c>
      <c r="E95" s="42"/>
      <c r="F95" s="220" t="s">
        <v>1342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139</v>
      </c>
      <c r="AU95" s="19" t="s">
        <v>137</v>
      </c>
    </row>
    <row r="96" s="2" customFormat="1" ht="14.4" customHeight="1">
      <c r="A96" s="40"/>
      <c r="B96" s="41"/>
      <c r="C96" s="206" t="s">
        <v>136</v>
      </c>
      <c r="D96" s="206" t="s">
        <v>131</v>
      </c>
      <c r="E96" s="207" t="s">
        <v>1343</v>
      </c>
      <c r="F96" s="208" t="s">
        <v>1344</v>
      </c>
      <c r="G96" s="209" t="s">
        <v>1325</v>
      </c>
      <c r="H96" s="210">
        <v>1</v>
      </c>
      <c r="I96" s="211"/>
      <c r="J96" s="212">
        <f>ROUND(I96*H96,2)</f>
        <v>0</v>
      </c>
      <c r="K96" s="208" t="s">
        <v>135</v>
      </c>
      <c r="L96" s="46"/>
      <c r="M96" s="213" t="s">
        <v>19</v>
      </c>
      <c r="N96" s="214" t="s">
        <v>44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1326</v>
      </c>
      <c r="AT96" s="217" t="s">
        <v>131</v>
      </c>
      <c r="AU96" s="217" t="s">
        <v>137</v>
      </c>
      <c r="AY96" s="19" t="s">
        <v>129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137</v>
      </c>
      <c r="BK96" s="218">
        <f>ROUND(I96*H96,2)</f>
        <v>0</v>
      </c>
      <c r="BL96" s="19" t="s">
        <v>1326</v>
      </c>
      <c r="BM96" s="217" t="s">
        <v>1345</v>
      </c>
    </row>
    <row r="97" s="2" customFormat="1">
      <c r="A97" s="40"/>
      <c r="B97" s="41"/>
      <c r="C97" s="42"/>
      <c r="D97" s="219" t="s">
        <v>139</v>
      </c>
      <c r="E97" s="42"/>
      <c r="F97" s="220" t="s">
        <v>1346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139</v>
      </c>
      <c r="AU97" s="19" t="s">
        <v>137</v>
      </c>
    </row>
    <row r="98" s="2" customFormat="1" ht="14.4" customHeight="1">
      <c r="A98" s="40"/>
      <c r="B98" s="41"/>
      <c r="C98" s="206" t="s">
        <v>159</v>
      </c>
      <c r="D98" s="206" t="s">
        <v>131</v>
      </c>
      <c r="E98" s="207" t="s">
        <v>1347</v>
      </c>
      <c r="F98" s="208" t="s">
        <v>1348</v>
      </c>
      <c r="G98" s="209" t="s">
        <v>1325</v>
      </c>
      <c r="H98" s="210">
        <v>1</v>
      </c>
      <c r="I98" s="211"/>
      <c r="J98" s="212">
        <f>ROUND(I98*H98,2)</f>
        <v>0</v>
      </c>
      <c r="K98" s="208" t="s">
        <v>135</v>
      </c>
      <c r="L98" s="46"/>
      <c r="M98" s="213" t="s">
        <v>19</v>
      </c>
      <c r="N98" s="214" t="s">
        <v>44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1326</v>
      </c>
      <c r="AT98" s="217" t="s">
        <v>131</v>
      </c>
      <c r="AU98" s="217" t="s">
        <v>137</v>
      </c>
      <c r="AY98" s="19" t="s">
        <v>129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137</v>
      </c>
      <c r="BK98" s="218">
        <f>ROUND(I98*H98,2)</f>
        <v>0</v>
      </c>
      <c r="BL98" s="19" t="s">
        <v>1326</v>
      </c>
      <c r="BM98" s="217" t="s">
        <v>1349</v>
      </c>
    </row>
    <row r="99" s="2" customFormat="1">
      <c r="A99" s="40"/>
      <c r="B99" s="41"/>
      <c r="C99" s="42"/>
      <c r="D99" s="219" t="s">
        <v>139</v>
      </c>
      <c r="E99" s="42"/>
      <c r="F99" s="220" t="s">
        <v>1350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139</v>
      </c>
      <c r="AU99" s="19" t="s">
        <v>137</v>
      </c>
    </row>
    <row r="100" s="12" customFormat="1" ht="22.8" customHeight="1">
      <c r="A100" s="12"/>
      <c r="B100" s="190"/>
      <c r="C100" s="191"/>
      <c r="D100" s="192" t="s">
        <v>71</v>
      </c>
      <c r="E100" s="204" t="s">
        <v>1351</v>
      </c>
      <c r="F100" s="204" t="s">
        <v>1352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P101</f>
        <v>0</v>
      </c>
      <c r="Q100" s="198"/>
      <c r="R100" s="199">
        <f>R101</f>
        <v>0</v>
      </c>
      <c r="S100" s="198"/>
      <c r="T100" s="200">
        <f>T101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159</v>
      </c>
      <c r="AT100" s="202" t="s">
        <v>71</v>
      </c>
      <c r="AU100" s="202" t="s">
        <v>80</v>
      </c>
      <c r="AY100" s="201" t="s">
        <v>129</v>
      </c>
      <c r="BK100" s="203">
        <f>BK101</f>
        <v>0</v>
      </c>
    </row>
    <row r="101" s="2" customFormat="1" ht="14.4" customHeight="1">
      <c r="A101" s="40"/>
      <c r="B101" s="41"/>
      <c r="C101" s="206" t="s">
        <v>164</v>
      </c>
      <c r="D101" s="206" t="s">
        <v>131</v>
      </c>
      <c r="E101" s="207" t="s">
        <v>1353</v>
      </c>
      <c r="F101" s="208" t="s">
        <v>1354</v>
      </c>
      <c r="G101" s="209" t="s">
        <v>1325</v>
      </c>
      <c r="H101" s="210">
        <v>1</v>
      </c>
      <c r="I101" s="211"/>
      <c r="J101" s="212">
        <f>ROUND(I101*H101,2)</f>
        <v>0</v>
      </c>
      <c r="K101" s="208" t="s">
        <v>19</v>
      </c>
      <c r="L101" s="46"/>
      <c r="M101" s="272" t="s">
        <v>19</v>
      </c>
      <c r="N101" s="273" t="s">
        <v>44</v>
      </c>
      <c r="O101" s="270"/>
      <c r="P101" s="274">
        <f>O101*H101</f>
        <v>0</v>
      </c>
      <c r="Q101" s="274">
        <v>0</v>
      </c>
      <c r="R101" s="274">
        <f>Q101*H101</f>
        <v>0</v>
      </c>
      <c r="S101" s="274">
        <v>0</v>
      </c>
      <c r="T101" s="27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1326</v>
      </c>
      <c r="AT101" s="217" t="s">
        <v>131</v>
      </c>
      <c r="AU101" s="217" t="s">
        <v>137</v>
      </c>
      <c r="AY101" s="19" t="s">
        <v>129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137</v>
      </c>
      <c r="BK101" s="218">
        <f>ROUND(I101*H101,2)</f>
        <v>0</v>
      </c>
      <c r="BL101" s="19" t="s">
        <v>1326</v>
      </c>
      <c r="BM101" s="217" t="s">
        <v>1355</v>
      </c>
    </row>
    <row r="102" s="2" customFormat="1" ht="6.96" customHeight="1">
      <c r="A102" s="40"/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46"/>
      <c r="M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</sheetData>
  <sheetProtection sheet="1" autoFilter="0" formatColumns="0" formatRows="0" objects="1" scenarios="1" spinCount="100000" saltValue="xhFa9wOPiRdmA0uEmaykgRiNqdNi25ycXaw/Ec2vSM68vVHWb3tYW0vx6dO6nD5LRpfNx1lYsXc76GefZ+UwaA==" hashValue="j+2Sh4/S2AmU1Zw1OpeKcB/0tTd6nJyQun8ShD4xWYg5n3MJ6vZptOfP6zwfv0wBIKuuyKysovgYo9xwvusGtw==" algorithmName="SHA-512" password="CC35"/>
  <autoFilter ref="C82:K10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5_02/011224000"/>
    <hyperlink ref="F90" r:id="rId2" display="https://podminky.urs.cz/item/CS_URS_2025_02/030001000"/>
    <hyperlink ref="F93" r:id="rId3" display="https://podminky.urs.cz/item/CS_URS_2025_02/032903000"/>
    <hyperlink ref="F95" r:id="rId4" display="https://podminky.urs.cz/item/CS_URS_2025_02/034002000"/>
    <hyperlink ref="F97" r:id="rId5" display="https://podminky.urs.cz/item/CS_URS_2025_02/034503000"/>
    <hyperlink ref="F99" r:id="rId6" display="https://podminky.urs.cz/item/CS_URS_2025_02/039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sheetFormatPr defaultRowHeight="13.5"/>
  <cols>
    <col min="1" max="1" width="8.28125" style="276" customWidth="1"/>
    <col min="2" max="2" width="1.710938" style="276" customWidth="1"/>
    <col min="3" max="4" width="5.003906" style="276" customWidth="1"/>
    <col min="5" max="5" width="11.71094" style="276" customWidth="1"/>
    <col min="6" max="6" width="9.140625" style="276" customWidth="1"/>
    <col min="7" max="7" width="5.003906" style="276" customWidth="1"/>
    <col min="8" max="8" width="77.85156" style="276" customWidth="1"/>
    <col min="9" max="10" width="20.00391" style="276" customWidth="1"/>
    <col min="11" max="11" width="1.710938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1356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1357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1358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1359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1360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1361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1362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1363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1364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1365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1366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79</v>
      </c>
      <c r="F18" s="287" t="s">
        <v>1367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1368</v>
      </c>
      <c r="F19" s="287" t="s">
        <v>1369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1370</v>
      </c>
      <c r="F20" s="287" t="s">
        <v>1371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1372</v>
      </c>
      <c r="F21" s="287" t="s">
        <v>1373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1374</v>
      </c>
      <c r="F22" s="287" t="s">
        <v>1375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1376</v>
      </c>
      <c r="F23" s="287" t="s">
        <v>1377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1378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1379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1380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1381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1382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1383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1384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1385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1386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115</v>
      </c>
      <c r="F36" s="287"/>
      <c r="G36" s="287" t="s">
        <v>1387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1388</v>
      </c>
      <c r="F37" s="287"/>
      <c r="G37" s="287" t="s">
        <v>1389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53</v>
      </c>
      <c r="F38" s="287"/>
      <c r="G38" s="287" t="s">
        <v>1390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54</v>
      </c>
      <c r="F39" s="287"/>
      <c r="G39" s="287" t="s">
        <v>1391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116</v>
      </c>
      <c r="F40" s="287"/>
      <c r="G40" s="287" t="s">
        <v>1392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117</v>
      </c>
      <c r="F41" s="287"/>
      <c r="G41" s="287" t="s">
        <v>1393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1394</v>
      </c>
      <c r="F42" s="287"/>
      <c r="G42" s="287" t="s">
        <v>1395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1396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1397</v>
      </c>
      <c r="F44" s="287"/>
      <c r="G44" s="287" t="s">
        <v>1398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119</v>
      </c>
      <c r="F45" s="287"/>
      <c r="G45" s="287" t="s">
        <v>1399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1400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1401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1402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1403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1404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1405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1406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1407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1408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1409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1410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1411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1412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1413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1414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1415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1416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1417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1418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1419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1420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1421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1422</v>
      </c>
      <c r="D76" s="305"/>
      <c r="E76" s="305"/>
      <c r="F76" s="305" t="s">
        <v>1423</v>
      </c>
      <c r="G76" s="306"/>
      <c r="H76" s="305" t="s">
        <v>54</v>
      </c>
      <c r="I76" s="305" t="s">
        <v>57</v>
      </c>
      <c r="J76" s="305" t="s">
        <v>1424</v>
      </c>
      <c r="K76" s="304"/>
    </row>
    <row r="77" s="1" customFormat="1" ht="17.25" customHeight="1">
      <c r="B77" s="302"/>
      <c r="C77" s="307" t="s">
        <v>1425</v>
      </c>
      <c r="D77" s="307"/>
      <c r="E77" s="307"/>
      <c r="F77" s="308" t="s">
        <v>1426</v>
      </c>
      <c r="G77" s="309"/>
      <c r="H77" s="307"/>
      <c r="I77" s="307"/>
      <c r="J77" s="307" t="s">
        <v>1427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53</v>
      </c>
      <c r="D79" s="312"/>
      <c r="E79" s="312"/>
      <c r="F79" s="313" t="s">
        <v>1428</v>
      </c>
      <c r="G79" s="314"/>
      <c r="H79" s="290" t="s">
        <v>1429</v>
      </c>
      <c r="I79" s="290" t="s">
        <v>1430</v>
      </c>
      <c r="J79" s="290">
        <v>20</v>
      </c>
      <c r="K79" s="304"/>
    </row>
    <row r="80" s="1" customFormat="1" ht="15" customHeight="1">
      <c r="B80" s="302"/>
      <c r="C80" s="290" t="s">
        <v>78</v>
      </c>
      <c r="D80" s="290"/>
      <c r="E80" s="290"/>
      <c r="F80" s="313" t="s">
        <v>1428</v>
      </c>
      <c r="G80" s="314"/>
      <c r="H80" s="290" t="s">
        <v>1431</v>
      </c>
      <c r="I80" s="290" t="s">
        <v>1430</v>
      </c>
      <c r="J80" s="290">
        <v>120</v>
      </c>
      <c r="K80" s="304"/>
    </row>
    <row r="81" s="1" customFormat="1" ht="15" customHeight="1">
      <c r="B81" s="315"/>
      <c r="C81" s="290" t="s">
        <v>1432</v>
      </c>
      <c r="D81" s="290"/>
      <c r="E81" s="290"/>
      <c r="F81" s="313" t="s">
        <v>1433</v>
      </c>
      <c r="G81" s="314"/>
      <c r="H81" s="290" t="s">
        <v>1434</v>
      </c>
      <c r="I81" s="290" t="s">
        <v>1430</v>
      </c>
      <c r="J81" s="290">
        <v>50</v>
      </c>
      <c r="K81" s="304"/>
    </row>
    <row r="82" s="1" customFormat="1" ht="15" customHeight="1">
      <c r="B82" s="315"/>
      <c r="C82" s="290" t="s">
        <v>1435</v>
      </c>
      <c r="D82" s="290"/>
      <c r="E82" s="290"/>
      <c r="F82" s="313" t="s">
        <v>1428</v>
      </c>
      <c r="G82" s="314"/>
      <c r="H82" s="290" t="s">
        <v>1436</v>
      </c>
      <c r="I82" s="290" t="s">
        <v>1437</v>
      </c>
      <c r="J82" s="290"/>
      <c r="K82" s="304"/>
    </row>
    <row r="83" s="1" customFormat="1" ht="15" customHeight="1">
      <c r="B83" s="315"/>
      <c r="C83" s="316" t="s">
        <v>1438</v>
      </c>
      <c r="D83" s="316"/>
      <c r="E83" s="316"/>
      <c r="F83" s="317" t="s">
        <v>1433</v>
      </c>
      <c r="G83" s="316"/>
      <c r="H83" s="316" t="s">
        <v>1439</v>
      </c>
      <c r="I83" s="316" t="s">
        <v>1430</v>
      </c>
      <c r="J83" s="316">
        <v>15</v>
      </c>
      <c r="K83" s="304"/>
    </row>
    <row r="84" s="1" customFormat="1" ht="15" customHeight="1">
      <c r="B84" s="315"/>
      <c r="C84" s="316" t="s">
        <v>1440</v>
      </c>
      <c r="D84" s="316"/>
      <c r="E84" s="316"/>
      <c r="F84" s="317" t="s">
        <v>1433</v>
      </c>
      <c r="G84" s="316"/>
      <c r="H84" s="316" t="s">
        <v>1441</v>
      </c>
      <c r="I84" s="316" t="s">
        <v>1430</v>
      </c>
      <c r="J84" s="316">
        <v>15</v>
      </c>
      <c r="K84" s="304"/>
    </row>
    <row r="85" s="1" customFormat="1" ht="15" customHeight="1">
      <c r="B85" s="315"/>
      <c r="C85" s="316" t="s">
        <v>1442</v>
      </c>
      <c r="D85" s="316"/>
      <c r="E85" s="316"/>
      <c r="F85" s="317" t="s">
        <v>1433</v>
      </c>
      <c r="G85" s="316"/>
      <c r="H85" s="316" t="s">
        <v>1443</v>
      </c>
      <c r="I85" s="316" t="s">
        <v>1430</v>
      </c>
      <c r="J85" s="316">
        <v>20</v>
      </c>
      <c r="K85" s="304"/>
    </row>
    <row r="86" s="1" customFormat="1" ht="15" customHeight="1">
      <c r="B86" s="315"/>
      <c r="C86" s="316" t="s">
        <v>1444</v>
      </c>
      <c r="D86" s="316"/>
      <c r="E86" s="316"/>
      <c r="F86" s="317" t="s">
        <v>1433</v>
      </c>
      <c r="G86" s="316"/>
      <c r="H86" s="316" t="s">
        <v>1445</v>
      </c>
      <c r="I86" s="316" t="s">
        <v>1430</v>
      </c>
      <c r="J86" s="316">
        <v>20</v>
      </c>
      <c r="K86" s="304"/>
    </row>
    <row r="87" s="1" customFormat="1" ht="15" customHeight="1">
      <c r="B87" s="315"/>
      <c r="C87" s="290" t="s">
        <v>1446</v>
      </c>
      <c r="D87" s="290"/>
      <c r="E87" s="290"/>
      <c r="F87" s="313" t="s">
        <v>1433</v>
      </c>
      <c r="G87" s="314"/>
      <c r="H87" s="290" t="s">
        <v>1447</v>
      </c>
      <c r="I87" s="290" t="s">
        <v>1430</v>
      </c>
      <c r="J87" s="290">
        <v>50</v>
      </c>
      <c r="K87" s="304"/>
    </row>
    <row r="88" s="1" customFormat="1" ht="15" customHeight="1">
      <c r="B88" s="315"/>
      <c r="C88" s="290" t="s">
        <v>1448</v>
      </c>
      <c r="D88" s="290"/>
      <c r="E88" s="290"/>
      <c r="F88" s="313" t="s">
        <v>1433</v>
      </c>
      <c r="G88" s="314"/>
      <c r="H88" s="290" t="s">
        <v>1449</v>
      </c>
      <c r="I88" s="290" t="s">
        <v>1430</v>
      </c>
      <c r="J88" s="290">
        <v>20</v>
      </c>
      <c r="K88" s="304"/>
    </row>
    <row r="89" s="1" customFormat="1" ht="15" customHeight="1">
      <c r="B89" s="315"/>
      <c r="C89" s="290" t="s">
        <v>1450</v>
      </c>
      <c r="D89" s="290"/>
      <c r="E89" s="290"/>
      <c r="F89" s="313" t="s">
        <v>1433</v>
      </c>
      <c r="G89" s="314"/>
      <c r="H89" s="290" t="s">
        <v>1451</v>
      </c>
      <c r="I89" s="290" t="s">
        <v>1430</v>
      </c>
      <c r="J89" s="290">
        <v>20</v>
      </c>
      <c r="K89" s="304"/>
    </row>
    <row r="90" s="1" customFormat="1" ht="15" customHeight="1">
      <c r="B90" s="315"/>
      <c r="C90" s="290" t="s">
        <v>1452</v>
      </c>
      <c r="D90" s="290"/>
      <c r="E90" s="290"/>
      <c r="F90" s="313" t="s">
        <v>1433</v>
      </c>
      <c r="G90" s="314"/>
      <c r="H90" s="290" t="s">
        <v>1453</v>
      </c>
      <c r="I90" s="290" t="s">
        <v>1430</v>
      </c>
      <c r="J90" s="290">
        <v>50</v>
      </c>
      <c r="K90" s="304"/>
    </row>
    <row r="91" s="1" customFormat="1" ht="15" customHeight="1">
      <c r="B91" s="315"/>
      <c r="C91" s="290" t="s">
        <v>1454</v>
      </c>
      <c r="D91" s="290"/>
      <c r="E91" s="290"/>
      <c r="F91" s="313" t="s">
        <v>1433</v>
      </c>
      <c r="G91" s="314"/>
      <c r="H91" s="290" t="s">
        <v>1454</v>
      </c>
      <c r="I91" s="290" t="s">
        <v>1430</v>
      </c>
      <c r="J91" s="290">
        <v>50</v>
      </c>
      <c r="K91" s="304"/>
    </row>
    <row r="92" s="1" customFormat="1" ht="15" customHeight="1">
      <c r="B92" s="315"/>
      <c r="C92" s="290" t="s">
        <v>1455</v>
      </c>
      <c r="D92" s="290"/>
      <c r="E92" s="290"/>
      <c r="F92" s="313" t="s">
        <v>1433</v>
      </c>
      <c r="G92" s="314"/>
      <c r="H92" s="290" t="s">
        <v>1456</v>
      </c>
      <c r="I92" s="290" t="s">
        <v>1430</v>
      </c>
      <c r="J92" s="290">
        <v>255</v>
      </c>
      <c r="K92" s="304"/>
    </row>
    <row r="93" s="1" customFormat="1" ht="15" customHeight="1">
      <c r="B93" s="315"/>
      <c r="C93" s="290" t="s">
        <v>1457</v>
      </c>
      <c r="D93" s="290"/>
      <c r="E93" s="290"/>
      <c r="F93" s="313" t="s">
        <v>1428</v>
      </c>
      <c r="G93" s="314"/>
      <c r="H93" s="290" t="s">
        <v>1458</v>
      </c>
      <c r="I93" s="290" t="s">
        <v>1459</v>
      </c>
      <c r="J93" s="290"/>
      <c r="K93" s="304"/>
    </row>
    <row r="94" s="1" customFormat="1" ht="15" customHeight="1">
      <c r="B94" s="315"/>
      <c r="C94" s="290" t="s">
        <v>1460</v>
      </c>
      <c r="D94" s="290"/>
      <c r="E94" s="290"/>
      <c r="F94" s="313" t="s">
        <v>1428</v>
      </c>
      <c r="G94" s="314"/>
      <c r="H94" s="290" t="s">
        <v>1461</v>
      </c>
      <c r="I94" s="290" t="s">
        <v>1462</v>
      </c>
      <c r="J94" s="290"/>
      <c r="K94" s="304"/>
    </row>
    <row r="95" s="1" customFormat="1" ht="15" customHeight="1">
      <c r="B95" s="315"/>
      <c r="C95" s="290" t="s">
        <v>1463</v>
      </c>
      <c r="D95" s="290"/>
      <c r="E95" s="290"/>
      <c r="F95" s="313" t="s">
        <v>1428</v>
      </c>
      <c r="G95" s="314"/>
      <c r="H95" s="290" t="s">
        <v>1463</v>
      </c>
      <c r="I95" s="290" t="s">
        <v>1462</v>
      </c>
      <c r="J95" s="290"/>
      <c r="K95" s="304"/>
    </row>
    <row r="96" s="1" customFormat="1" ht="15" customHeight="1">
      <c r="B96" s="315"/>
      <c r="C96" s="290" t="s">
        <v>38</v>
      </c>
      <c r="D96" s="290"/>
      <c r="E96" s="290"/>
      <c r="F96" s="313" t="s">
        <v>1428</v>
      </c>
      <c r="G96" s="314"/>
      <c r="H96" s="290" t="s">
        <v>1464</v>
      </c>
      <c r="I96" s="290" t="s">
        <v>1462</v>
      </c>
      <c r="J96" s="290"/>
      <c r="K96" s="304"/>
    </row>
    <row r="97" s="1" customFormat="1" ht="15" customHeight="1">
      <c r="B97" s="315"/>
      <c r="C97" s="290" t="s">
        <v>48</v>
      </c>
      <c r="D97" s="290"/>
      <c r="E97" s="290"/>
      <c r="F97" s="313" t="s">
        <v>1428</v>
      </c>
      <c r="G97" s="314"/>
      <c r="H97" s="290" t="s">
        <v>1465</v>
      </c>
      <c r="I97" s="290" t="s">
        <v>1462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1466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1422</v>
      </c>
      <c r="D103" s="305"/>
      <c r="E103" s="305"/>
      <c r="F103" s="305" t="s">
        <v>1423</v>
      </c>
      <c r="G103" s="306"/>
      <c r="H103" s="305" t="s">
        <v>54</v>
      </c>
      <c r="I103" s="305" t="s">
        <v>57</v>
      </c>
      <c r="J103" s="305" t="s">
        <v>1424</v>
      </c>
      <c r="K103" s="304"/>
    </row>
    <row r="104" s="1" customFormat="1" ht="17.25" customHeight="1">
      <c r="B104" s="302"/>
      <c r="C104" s="307" t="s">
        <v>1425</v>
      </c>
      <c r="D104" s="307"/>
      <c r="E104" s="307"/>
      <c r="F104" s="308" t="s">
        <v>1426</v>
      </c>
      <c r="G104" s="309"/>
      <c r="H104" s="307"/>
      <c r="I104" s="307"/>
      <c r="J104" s="307" t="s">
        <v>1427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53</v>
      </c>
      <c r="D106" s="312"/>
      <c r="E106" s="312"/>
      <c r="F106" s="313" t="s">
        <v>1428</v>
      </c>
      <c r="G106" s="290"/>
      <c r="H106" s="290" t="s">
        <v>1467</v>
      </c>
      <c r="I106" s="290" t="s">
        <v>1430</v>
      </c>
      <c r="J106" s="290">
        <v>20</v>
      </c>
      <c r="K106" s="304"/>
    </row>
    <row r="107" s="1" customFormat="1" ht="15" customHeight="1">
      <c r="B107" s="302"/>
      <c r="C107" s="290" t="s">
        <v>78</v>
      </c>
      <c r="D107" s="290"/>
      <c r="E107" s="290"/>
      <c r="F107" s="313" t="s">
        <v>1428</v>
      </c>
      <c r="G107" s="290"/>
      <c r="H107" s="290" t="s">
        <v>1467</v>
      </c>
      <c r="I107" s="290" t="s">
        <v>1430</v>
      </c>
      <c r="J107" s="290">
        <v>120</v>
      </c>
      <c r="K107" s="304"/>
    </row>
    <row r="108" s="1" customFormat="1" ht="15" customHeight="1">
      <c r="B108" s="315"/>
      <c r="C108" s="290" t="s">
        <v>1432</v>
      </c>
      <c r="D108" s="290"/>
      <c r="E108" s="290"/>
      <c r="F108" s="313" t="s">
        <v>1433</v>
      </c>
      <c r="G108" s="290"/>
      <c r="H108" s="290" t="s">
        <v>1467</v>
      </c>
      <c r="I108" s="290" t="s">
        <v>1430</v>
      </c>
      <c r="J108" s="290">
        <v>50</v>
      </c>
      <c r="K108" s="304"/>
    </row>
    <row r="109" s="1" customFormat="1" ht="15" customHeight="1">
      <c r="B109" s="315"/>
      <c r="C109" s="290" t="s">
        <v>1435</v>
      </c>
      <c r="D109" s="290"/>
      <c r="E109" s="290"/>
      <c r="F109" s="313" t="s">
        <v>1428</v>
      </c>
      <c r="G109" s="290"/>
      <c r="H109" s="290" t="s">
        <v>1467</v>
      </c>
      <c r="I109" s="290" t="s">
        <v>1437</v>
      </c>
      <c r="J109" s="290"/>
      <c r="K109" s="304"/>
    </row>
    <row r="110" s="1" customFormat="1" ht="15" customHeight="1">
      <c r="B110" s="315"/>
      <c r="C110" s="290" t="s">
        <v>1446</v>
      </c>
      <c r="D110" s="290"/>
      <c r="E110" s="290"/>
      <c r="F110" s="313" t="s">
        <v>1433</v>
      </c>
      <c r="G110" s="290"/>
      <c r="H110" s="290" t="s">
        <v>1467</v>
      </c>
      <c r="I110" s="290" t="s">
        <v>1430</v>
      </c>
      <c r="J110" s="290">
        <v>50</v>
      </c>
      <c r="K110" s="304"/>
    </row>
    <row r="111" s="1" customFormat="1" ht="15" customHeight="1">
      <c r="B111" s="315"/>
      <c r="C111" s="290" t="s">
        <v>1454</v>
      </c>
      <c r="D111" s="290"/>
      <c r="E111" s="290"/>
      <c r="F111" s="313" t="s">
        <v>1433</v>
      </c>
      <c r="G111" s="290"/>
      <c r="H111" s="290" t="s">
        <v>1467</v>
      </c>
      <c r="I111" s="290" t="s">
        <v>1430</v>
      </c>
      <c r="J111" s="290">
        <v>50</v>
      </c>
      <c r="K111" s="304"/>
    </row>
    <row r="112" s="1" customFormat="1" ht="15" customHeight="1">
      <c r="B112" s="315"/>
      <c r="C112" s="290" t="s">
        <v>1452</v>
      </c>
      <c r="D112" s="290"/>
      <c r="E112" s="290"/>
      <c r="F112" s="313" t="s">
        <v>1433</v>
      </c>
      <c r="G112" s="290"/>
      <c r="H112" s="290" t="s">
        <v>1467</v>
      </c>
      <c r="I112" s="290" t="s">
        <v>1430</v>
      </c>
      <c r="J112" s="290">
        <v>50</v>
      </c>
      <c r="K112" s="304"/>
    </row>
    <row r="113" s="1" customFormat="1" ht="15" customHeight="1">
      <c r="B113" s="315"/>
      <c r="C113" s="290" t="s">
        <v>53</v>
      </c>
      <c r="D113" s="290"/>
      <c r="E113" s="290"/>
      <c r="F113" s="313" t="s">
        <v>1428</v>
      </c>
      <c r="G113" s="290"/>
      <c r="H113" s="290" t="s">
        <v>1468</v>
      </c>
      <c r="I113" s="290" t="s">
        <v>1430</v>
      </c>
      <c r="J113" s="290">
        <v>20</v>
      </c>
      <c r="K113" s="304"/>
    </row>
    <row r="114" s="1" customFormat="1" ht="15" customHeight="1">
      <c r="B114" s="315"/>
      <c r="C114" s="290" t="s">
        <v>1469</v>
      </c>
      <c r="D114" s="290"/>
      <c r="E114" s="290"/>
      <c r="F114" s="313" t="s">
        <v>1428</v>
      </c>
      <c r="G114" s="290"/>
      <c r="H114" s="290" t="s">
        <v>1470</v>
      </c>
      <c r="I114" s="290" t="s">
        <v>1430</v>
      </c>
      <c r="J114" s="290">
        <v>120</v>
      </c>
      <c r="K114" s="304"/>
    </row>
    <row r="115" s="1" customFormat="1" ht="15" customHeight="1">
      <c r="B115" s="315"/>
      <c r="C115" s="290" t="s">
        <v>38</v>
      </c>
      <c r="D115" s="290"/>
      <c r="E115" s="290"/>
      <c r="F115" s="313" t="s">
        <v>1428</v>
      </c>
      <c r="G115" s="290"/>
      <c r="H115" s="290" t="s">
        <v>1471</v>
      </c>
      <c r="I115" s="290" t="s">
        <v>1462</v>
      </c>
      <c r="J115" s="290"/>
      <c r="K115" s="304"/>
    </row>
    <row r="116" s="1" customFormat="1" ht="15" customHeight="1">
      <c r="B116" s="315"/>
      <c r="C116" s="290" t="s">
        <v>48</v>
      </c>
      <c r="D116" s="290"/>
      <c r="E116" s="290"/>
      <c r="F116" s="313" t="s">
        <v>1428</v>
      </c>
      <c r="G116" s="290"/>
      <c r="H116" s="290" t="s">
        <v>1472</v>
      </c>
      <c r="I116" s="290" t="s">
        <v>1462</v>
      </c>
      <c r="J116" s="290"/>
      <c r="K116" s="304"/>
    </row>
    <row r="117" s="1" customFormat="1" ht="15" customHeight="1">
      <c r="B117" s="315"/>
      <c r="C117" s="290" t="s">
        <v>57</v>
      </c>
      <c r="D117" s="290"/>
      <c r="E117" s="290"/>
      <c r="F117" s="313" t="s">
        <v>1428</v>
      </c>
      <c r="G117" s="290"/>
      <c r="H117" s="290" t="s">
        <v>1473</v>
      </c>
      <c r="I117" s="290" t="s">
        <v>1474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1475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1422</v>
      </c>
      <c r="D123" s="305"/>
      <c r="E123" s="305"/>
      <c r="F123" s="305" t="s">
        <v>1423</v>
      </c>
      <c r="G123" s="306"/>
      <c r="H123" s="305" t="s">
        <v>54</v>
      </c>
      <c r="I123" s="305" t="s">
        <v>57</v>
      </c>
      <c r="J123" s="305" t="s">
        <v>1424</v>
      </c>
      <c r="K123" s="334"/>
    </row>
    <row r="124" s="1" customFormat="1" ht="17.25" customHeight="1">
      <c r="B124" s="333"/>
      <c r="C124" s="307" t="s">
        <v>1425</v>
      </c>
      <c r="D124" s="307"/>
      <c r="E124" s="307"/>
      <c r="F124" s="308" t="s">
        <v>1426</v>
      </c>
      <c r="G124" s="309"/>
      <c r="H124" s="307"/>
      <c r="I124" s="307"/>
      <c r="J124" s="307" t="s">
        <v>1427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78</v>
      </c>
      <c r="D126" s="312"/>
      <c r="E126" s="312"/>
      <c r="F126" s="313" t="s">
        <v>1428</v>
      </c>
      <c r="G126" s="290"/>
      <c r="H126" s="290" t="s">
        <v>1467</v>
      </c>
      <c r="I126" s="290" t="s">
        <v>1430</v>
      </c>
      <c r="J126" s="290">
        <v>120</v>
      </c>
      <c r="K126" s="338"/>
    </row>
    <row r="127" s="1" customFormat="1" ht="15" customHeight="1">
      <c r="B127" s="335"/>
      <c r="C127" s="290" t="s">
        <v>1476</v>
      </c>
      <c r="D127" s="290"/>
      <c r="E127" s="290"/>
      <c r="F127" s="313" t="s">
        <v>1428</v>
      </c>
      <c r="G127" s="290"/>
      <c r="H127" s="290" t="s">
        <v>1477</v>
      </c>
      <c r="I127" s="290" t="s">
        <v>1430</v>
      </c>
      <c r="J127" s="290" t="s">
        <v>1478</v>
      </c>
      <c r="K127" s="338"/>
    </row>
    <row r="128" s="1" customFormat="1" ht="15" customHeight="1">
      <c r="B128" s="335"/>
      <c r="C128" s="290" t="s">
        <v>1376</v>
      </c>
      <c r="D128" s="290"/>
      <c r="E128" s="290"/>
      <c r="F128" s="313" t="s">
        <v>1428</v>
      </c>
      <c r="G128" s="290"/>
      <c r="H128" s="290" t="s">
        <v>1479</v>
      </c>
      <c r="I128" s="290" t="s">
        <v>1430</v>
      </c>
      <c r="J128" s="290" t="s">
        <v>1478</v>
      </c>
      <c r="K128" s="338"/>
    </row>
    <row r="129" s="1" customFormat="1" ht="15" customHeight="1">
      <c r="B129" s="335"/>
      <c r="C129" s="290" t="s">
        <v>1438</v>
      </c>
      <c r="D129" s="290"/>
      <c r="E129" s="290"/>
      <c r="F129" s="313" t="s">
        <v>1433</v>
      </c>
      <c r="G129" s="290"/>
      <c r="H129" s="290" t="s">
        <v>1439</v>
      </c>
      <c r="I129" s="290" t="s">
        <v>1430</v>
      </c>
      <c r="J129" s="290">
        <v>15</v>
      </c>
      <c r="K129" s="338"/>
    </row>
    <row r="130" s="1" customFormat="1" ht="15" customHeight="1">
      <c r="B130" s="335"/>
      <c r="C130" s="316" t="s">
        <v>1440</v>
      </c>
      <c r="D130" s="316"/>
      <c r="E130" s="316"/>
      <c r="F130" s="317" t="s">
        <v>1433</v>
      </c>
      <c r="G130" s="316"/>
      <c r="H130" s="316" t="s">
        <v>1441</v>
      </c>
      <c r="I130" s="316" t="s">
        <v>1430</v>
      </c>
      <c r="J130" s="316">
        <v>15</v>
      </c>
      <c r="K130" s="338"/>
    </row>
    <row r="131" s="1" customFormat="1" ht="15" customHeight="1">
      <c r="B131" s="335"/>
      <c r="C131" s="316" t="s">
        <v>1442</v>
      </c>
      <c r="D131" s="316"/>
      <c r="E131" s="316"/>
      <c r="F131" s="317" t="s">
        <v>1433</v>
      </c>
      <c r="G131" s="316"/>
      <c r="H131" s="316" t="s">
        <v>1443</v>
      </c>
      <c r="I131" s="316" t="s">
        <v>1430</v>
      </c>
      <c r="J131" s="316">
        <v>20</v>
      </c>
      <c r="K131" s="338"/>
    </row>
    <row r="132" s="1" customFormat="1" ht="15" customHeight="1">
      <c r="B132" s="335"/>
      <c r="C132" s="316" t="s">
        <v>1444</v>
      </c>
      <c r="D132" s="316"/>
      <c r="E132" s="316"/>
      <c r="F132" s="317" t="s">
        <v>1433</v>
      </c>
      <c r="G132" s="316"/>
      <c r="H132" s="316" t="s">
        <v>1445</v>
      </c>
      <c r="I132" s="316" t="s">
        <v>1430</v>
      </c>
      <c r="J132" s="316">
        <v>20</v>
      </c>
      <c r="K132" s="338"/>
    </row>
    <row r="133" s="1" customFormat="1" ht="15" customHeight="1">
      <c r="B133" s="335"/>
      <c r="C133" s="290" t="s">
        <v>1432</v>
      </c>
      <c r="D133" s="290"/>
      <c r="E133" s="290"/>
      <c r="F133" s="313" t="s">
        <v>1433</v>
      </c>
      <c r="G133" s="290"/>
      <c r="H133" s="290" t="s">
        <v>1467</v>
      </c>
      <c r="I133" s="290" t="s">
        <v>1430</v>
      </c>
      <c r="J133" s="290">
        <v>50</v>
      </c>
      <c r="K133" s="338"/>
    </row>
    <row r="134" s="1" customFormat="1" ht="15" customHeight="1">
      <c r="B134" s="335"/>
      <c r="C134" s="290" t="s">
        <v>1446</v>
      </c>
      <c r="D134" s="290"/>
      <c r="E134" s="290"/>
      <c r="F134" s="313" t="s">
        <v>1433</v>
      </c>
      <c r="G134" s="290"/>
      <c r="H134" s="290" t="s">
        <v>1467</v>
      </c>
      <c r="I134" s="290" t="s">
        <v>1430</v>
      </c>
      <c r="J134" s="290">
        <v>50</v>
      </c>
      <c r="K134" s="338"/>
    </row>
    <row r="135" s="1" customFormat="1" ht="15" customHeight="1">
      <c r="B135" s="335"/>
      <c r="C135" s="290" t="s">
        <v>1452</v>
      </c>
      <c r="D135" s="290"/>
      <c r="E135" s="290"/>
      <c r="F135" s="313" t="s">
        <v>1433</v>
      </c>
      <c r="G135" s="290"/>
      <c r="H135" s="290" t="s">
        <v>1467</v>
      </c>
      <c r="I135" s="290" t="s">
        <v>1430</v>
      </c>
      <c r="J135" s="290">
        <v>50</v>
      </c>
      <c r="K135" s="338"/>
    </row>
    <row r="136" s="1" customFormat="1" ht="15" customHeight="1">
      <c r="B136" s="335"/>
      <c r="C136" s="290" t="s">
        <v>1454</v>
      </c>
      <c r="D136" s="290"/>
      <c r="E136" s="290"/>
      <c r="F136" s="313" t="s">
        <v>1433</v>
      </c>
      <c r="G136" s="290"/>
      <c r="H136" s="290" t="s">
        <v>1467</v>
      </c>
      <c r="I136" s="290" t="s">
        <v>1430</v>
      </c>
      <c r="J136" s="290">
        <v>50</v>
      </c>
      <c r="K136" s="338"/>
    </row>
    <row r="137" s="1" customFormat="1" ht="15" customHeight="1">
      <c r="B137" s="335"/>
      <c r="C137" s="290" t="s">
        <v>1455</v>
      </c>
      <c r="D137" s="290"/>
      <c r="E137" s="290"/>
      <c r="F137" s="313" t="s">
        <v>1433</v>
      </c>
      <c r="G137" s="290"/>
      <c r="H137" s="290" t="s">
        <v>1480</v>
      </c>
      <c r="I137" s="290" t="s">
        <v>1430</v>
      </c>
      <c r="J137" s="290">
        <v>255</v>
      </c>
      <c r="K137" s="338"/>
    </row>
    <row r="138" s="1" customFormat="1" ht="15" customHeight="1">
      <c r="B138" s="335"/>
      <c r="C138" s="290" t="s">
        <v>1457</v>
      </c>
      <c r="D138" s="290"/>
      <c r="E138" s="290"/>
      <c r="F138" s="313" t="s">
        <v>1428</v>
      </c>
      <c r="G138" s="290"/>
      <c r="H138" s="290" t="s">
        <v>1481</v>
      </c>
      <c r="I138" s="290" t="s">
        <v>1459</v>
      </c>
      <c r="J138" s="290"/>
      <c r="K138" s="338"/>
    </row>
    <row r="139" s="1" customFormat="1" ht="15" customHeight="1">
      <c r="B139" s="335"/>
      <c r="C139" s="290" t="s">
        <v>1460</v>
      </c>
      <c r="D139" s="290"/>
      <c r="E139" s="290"/>
      <c r="F139" s="313" t="s">
        <v>1428</v>
      </c>
      <c r="G139" s="290"/>
      <c r="H139" s="290" t="s">
        <v>1482</v>
      </c>
      <c r="I139" s="290" t="s">
        <v>1462</v>
      </c>
      <c r="J139" s="290"/>
      <c r="K139" s="338"/>
    </row>
    <row r="140" s="1" customFormat="1" ht="15" customHeight="1">
      <c r="B140" s="335"/>
      <c r="C140" s="290" t="s">
        <v>1463</v>
      </c>
      <c r="D140" s="290"/>
      <c r="E140" s="290"/>
      <c r="F140" s="313" t="s">
        <v>1428</v>
      </c>
      <c r="G140" s="290"/>
      <c r="H140" s="290" t="s">
        <v>1463</v>
      </c>
      <c r="I140" s="290" t="s">
        <v>1462</v>
      </c>
      <c r="J140" s="290"/>
      <c r="K140" s="338"/>
    </row>
    <row r="141" s="1" customFormat="1" ht="15" customHeight="1">
      <c r="B141" s="335"/>
      <c r="C141" s="290" t="s">
        <v>38</v>
      </c>
      <c r="D141" s="290"/>
      <c r="E141" s="290"/>
      <c r="F141" s="313" t="s">
        <v>1428</v>
      </c>
      <c r="G141" s="290"/>
      <c r="H141" s="290" t="s">
        <v>1483</v>
      </c>
      <c r="I141" s="290" t="s">
        <v>1462</v>
      </c>
      <c r="J141" s="290"/>
      <c r="K141" s="338"/>
    </row>
    <row r="142" s="1" customFormat="1" ht="15" customHeight="1">
      <c r="B142" s="335"/>
      <c r="C142" s="290" t="s">
        <v>1484</v>
      </c>
      <c r="D142" s="290"/>
      <c r="E142" s="290"/>
      <c r="F142" s="313" t="s">
        <v>1428</v>
      </c>
      <c r="G142" s="290"/>
      <c r="H142" s="290" t="s">
        <v>1485</v>
      </c>
      <c r="I142" s="290" t="s">
        <v>1462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1486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1422</v>
      </c>
      <c r="D148" s="305"/>
      <c r="E148" s="305"/>
      <c r="F148" s="305" t="s">
        <v>1423</v>
      </c>
      <c r="G148" s="306"/>
      <c r="H148" s="305" t="s">
        <v>54</v>
      </c>
      <c r="I148" s="305" t="s">
        <v>57</v>
      </c>
      <c r="J148" s="305" t="s">
        <v>1424</v>
      </c>
      <c r="K148" s="304"/>
    </row>
    <row r="149" s="1" customFormat="1" ht="17.25" customHeight="1">
      <c r="B149" s="302"/>
      <c r="C149" s="307" t="s">
        <v>1425</v>
      </c>
      <c r="D149" s="307"/>
      <c r="E149" s="307"/>
      <c r="F149" s="308" t="s">
        <v>1426</v>
      </c>
      <c r="G149" s="309"/>
      <c r="H149" s="307"/>
      <c r="I149" s="307"/>
      <c r="J149" s="307" t="s">
        <v>1427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78</v>
      </c>
      <c r="D151" s="290"/>
      <c r="E151" s="290"/>
      <c r="F151" s="343" t="s">
        <v>1428</v>
      </c>
      <c r="G151" s="290"/>
      <c r="H151" s="342" t="s">
        <v>1467</v>
      </c>
      <c r="I151" s="342" t="s">
        <v>1430</v>
      </c>
      <c r="J151" s="342">
        <v>120</v>
      </c>
      <c r="K151" s="338"/>
    </row>
    <row r="152" s="1" customFormat="1" ht="15" customHeight="1">
      <c r="B152" s="315"/>
      <c r="C152" s="342" t="s">
        <v>1476</v>
      </c>
      <c r="D152" s="290"/>
      <c r="E152" s="290"/>
      <c r="F152" s="343" t="s">
        <v>1428</v>
      </c>
      <c r="G152" s="290"/>
      <c r="H152" s="342" t="s">
        <v>1487</v>
      </c>
      <c r="I152" s="342" t="s">
        <v>1430</v>
      </c>
      <c r="J152" s="342" t="s">
        <v>1478</v>
      </c>
      <c r="K152" s="338"/>
    </row>
    <row r="153" s="1" customFormat="1" ht="15" customHeight="1">
      <c r="B153" s="315"/>
      <c r="C153" s="342" t="s">
        <v>1376</v>
      </c>
      <c r="D153" s="290"/>
      <c r="E153" s="290"/>
      <c r="F153" s="343" t="s">
        <v>1428</v>
      </c>
      <c r="G153" s="290"/>
      <c r="H153" s="342" t="s">
        <v>1488</v>
      </c>
      <c r="I153" s="342" t="s">
        <v>1430</v>
      </c>
      <c r="J153" s="342" t="s">
        <v>1478</v>
      </c>
      <c r="K153" s="338"/>
    </row>
    <row r="154" s="1" customFormat="1" ht="15" customHeight="1">
      <c r="B154" s="315"/>
      <c r="C154" s="342" t="s">
        <v>1432</v>
      </c>
      <c r="D154" s="290"/>
      <c r="E154" s="290"/>
      <c r="F154" s="343" t="s">
        <v>1433</v>
      </c>
      <c r="G154" s="290"/>
      <c r="H154" s="342" t="s">
        <v>1467</v>
      </c>
      <c r="I154" s="342" t="s">
        <v>1430</v>
      </c>
      <c r="J154" s="342">
        <v>50</v>
      </c>
      <c r="K154" s="338"/>
    </row>
    <row r="155" s="1" customFormat="1" ht="15" customHeight="1">
      <c r="B155" s="315"/>
      <c r="C155" s="342" t="s">
        <v>1435</v>
      </c>
      <c r="D155" s="290"/>
      <c r="E155" s="290"/>
      <c r="F155" s="343" t="s">
        <v>1428</v>
      </c>
      <c r="G155" s="290"/>
      <c r="H155" s="342" t="s">
        <v>1467</v>
      </c>
      <c r="I155" s="342" t="s">
        <v>1437</v>
      </c>
      <c r="J155" s="342"/>
      <c r="K155" s="338"/>
    </row>
    <row r="156" s="1" customFormat="1" ht="15" customHeight="1">
      <c r="B156" s="315"/>
      <c r="C156" s="342" t="s">
        <v>1446</v>
      </c>
      <c r="D156" s="290"/>
      <c r="E156" s="290"/>
      <c r="F156" s="343" t="s">
        <v>1433</v>
      </c>
      <c r="G156" s="290"/>
      <c r="H156" s="342" t="s">
        <v>1467</v>
      </c>
      <c r="I156" s="342" t="s">
        <v>1430</v>
      </c>
      <c r="J156" s="342">
        <v>50</v>
      </c>
      <c r="K156" s="338"/>
    </row>
    <row r="157" s="1" customFormat="1" ht="15" customHeight="1">
      <c r="B157" s="315"/>
      <c r="C157" s="342" t="s">
        <v>1454</v>
      </c>
      <c r="D157" s="290"/>
      <c r="E157" s="290"/>
      <c r="F157" s="343" t="s">
        <v>1433</v>
      </c>
      <c r="G157" s="290"/>
      <c r="H157" s="342" t="s">
        <v>1467</v>
      </c>
      <c r="I157" s="342" t="s">
        <v>1430</v>
      </c>
      <c r="J157" s="342">
        <v>50</v>
      </c>
      <c r="K157" s="338"/>
    </row>
    <row r="158" s="1" customFormat="1" ht="15" customHeight="1">
      <c r="B158" s="315"/>
      <c r="C158" s="342" t="s">
        <v>1452</v>
      </c>
      <c r="D158" s="290"/>
      <c r="E158" s="290"/>
      <c r="F158" s="343" t="s">
        <v>1433</v>
      </c>
      <c r="G158" s="290"/>
      <c r="H158" s="342" t="s">
        <v>1467</v>
      </c>
      <c r="I158" s="342" t="s">
        <v>1430</v>
      </c>
      <c r="J158" s="342">
        <v>50</v>
      </c>
      <c r="K158" s="338"/>
    </row>
    <row r="159" s="1" customFormat="1" ht="15" customHeight="1">
      <c r="B159" s="315"/>
      <c r="C159" s="342" t="s">
        <v>88</v>
      </c>
      <c r="D159" s="290"/>
      <c r="E159" s="290"/>
      <c r="F159" s="343" t="s">
        <v>1428</v>
      </c>
      <c r="G159" s="290"/>
      <c r="H159" s="342" t="s">
        <v>1489</v>
      </c>
      <c r="I159" s="342" t="s">
        <v>1430</v>
      </c>
      <c r="J159" s="342" t="s">
        <v>1490</v>
      </c>
      <c r="K159" s="338"/>
    </row>
    <row r="160" s="1" customFormat="1" ht="15" customHeight="1">
      <c r="B160" s="315"/>
      <c r="C160" s="342" t="s">
        <v>1491</v>
      </c>
      <c r="D160" s="290"/>
      <c r="E160" s="290"/>
      <c r="F160" s="343" t="s">
        <v>1428</v>
      </c>
      <c r="G160" s="290"/>
      <c r="H160" s="342" t="s">
        <v>1492</v>
      </c>
      <c r="I160" s="342" t="s">
        <v>1462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1493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1422</v>
      </c>
      <c r="D166" s="305"/>
      <c r="E166" s="305"/>
      <c r="F166" s="305" t="s">
        <v>1423</v>
      </c>
      <c r="G166" s="347"/>
      <c r="H166" s="348" t="s">
        <v>54</v>
      </c>
      <c r="I166" s="348" t="s">
        <v>57</v>
      </c>
      <c r="J166" s="305" t="s">
        <v>1424</v>
      </c>
      <c r="K166" s="282"/>
    </row>
    <row r="167" s="1" customFormat="1" ht="17.25" customHeight="1">
      <c r="B167" s="283"/>
      <c r="C167" s="307" t="s">
        <v>1425</v>
      </c>
      <c r="D167" s="307"/>
      <c r="E167" s="307"/>
      <c r="F167" s="308" t="s">
        <v>1426</v>
      </c>
      <c r="G167" s="349"/>
      <c r="H167" s="350"/>
      <c r="I167" s="350"/>
      <c r="J167" s="307" t="s">
        <v>1427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78</v>
      </c>
      <c r="D169" s="290"/>
      <c r="E169" s="290"/>
      <c r="F169" s="313" t="s">
        <v>1428</v>
      </c>
      <c r="G169" s="290"/>
      <c r="H169" s="290" t="s">
        <v>1467</v>
      </c>
      <c r="I169" s="290" t="s">
        <v>1430</v>
      </c>
      <c r="J169" s="290">
        <v>120</v>
      </c>
      <c r="K169" s="338"/>
    </row>
    <row r="170" s="1" customFormat="1" ht="15" customHeight="1">
      <c r="B170" s="315"/>
      <c r="C170" s="290" t="s">
        <v>1476</v>
      </c>
      <c r="D170" s="290"/>
      <c r="E170" s="290"/>
      <c r="F170" s="313" t="s">
        <v>1428</v>
      </c>
      <c r="G170" s="290"/>
      <c r="H170" s="290" t="s">
        <v>1477</v>
      </c>
      <c r="I170" s="290" t="s">
        <v>1430</v>
      </c>
      <c r="J170" s="290" t="s">
        <v>1478</v>
      </c>
      <c r="K170" s="338"/>
    </row>
    <row r="171" s="1" customFormat="1" ht="15" customHeight="1">
      <c r="B171" s="315"/>
      <c r="C171" s="290" t="s">
        <v>1376</v>
      </c>
      <c r="D171" s="290"/>
      <c r="E171" s="290"/>
      <c r="F171" s="313" t="s">
        <v>1428</v>
      </c>
      <c r="G171" s="290"/>
      <c r="H171" s="290" t="s">
        <v>1494</v>
      </c>
      <c r="I171" s="290" t="s">
        <v>1430</v>
      </c>
      <c r="J171" s="290" t="s">
        <v>1478</v>
      </c>
      <c r="K171" s="338"/>
    </row>
    <row r="172" s="1" customFormat="1" ht="15" customHeight="1">
      <c r="B172" s="315"/>
      <c r="C172" s="290" t="s">
        <v>1432</v>
      </c>
      <c r="D172" s="290"/>
      <c r="E172" s="290"/>
      <c r="F172" s="313" t="s">
        <v>1433</v>
      </c>
      <c r="G172" s="290"/>
      <c r="H172" s="290" t="s">
        <v>1494</v>
      </c>
      <c r="I172" s="290" t="s">
        <v>1430</v>
      </c>
      <c r="J172" s="290">
        <v>50</v>
      </c>
      <c r="K172" s="338"/>
    </row>
    <row r="173" s="1" customFormat="1" ht="15" customHeight="1">
      <c r="B173" s="315"/>
      <c r="C173" s="290" t="s">
        <v>1435</v>
      </c>
      <c r="D173" s="290"/>
      <c r="E173" s="290"/>
      <c r="F173" s="313" t="s">
        <v>1428</v>
      </c>
      <c r="G173" s="290"/>
      <c r="H173" s="290" t="s">
        <v>1494</v>
      </c>
      <c r="I173" s="290" t="s">
        <v>1437</v>
      </c>
      <c r="J173" s="290"/>
      <c r="K173" s="338"/>
    </row>
    <row r="174" s="1" customFormat="1" ht="15" customHeight="1">
      <c r="B174" s="315"/>
      <c r="C174" s="290" t="s">
        <v>1446</v>
      </c>
      <c r="D174" s="290"/>
      <c r="E174" s="290"/>
      <c r="F174" s="313" t="s">
        <v>1433</v>
      </c>
      <c r="G174" s="290"/>
      <c r="H174" s="290" t="s">
        <v>1494</v>
      </c>
      <c r="I174" s="290" t="s">
        <v>1430</v>
      </c>
      <c r="J174" s="290">
        <v>50</v>
      </c>
      <c r="K174" s="338"/>
    </row>
    <row r="175" s="1" customFormat="1" ht="15" customHeight="1">
      <c r="B175" s="315"/>
      <c r="C175" s="290" t="s">
        <v>1454</v>
      </c>
      <c r="D175" s="290"/>
      <c r="E175" s="290"/>
      <c r="F175" s="313" t="s">
        <v>1433</v>
      </c>
      <c r="G175" s="290"/>
      <c r="H175" s="290" t="s">
        <v>1494</v>
      </c>
      <c r="I175" s="290" t="s">
        <v>1430</v>
      </c>
      <c r="J175" s="290">
        <v>50</v>
      </c>
      <c r="K175" s="338"/>
    </row>
    <row r="176" s="1" customFormat="1" ht="15" customHeight="1">
      <c r="B176" s="315"/>
      <c r="C176" s="290" t="s">
        <v>1452</v>
      </c>
      <c r="D176" s="290"/>
      <c r="E176" s="290"/>
      <c r="F176" s="313" t="s">
        <v>1433</v>
      </c>
      <c r="G176" s="290"/>
      <c r="H176" s="290" t="s">
        <v>1494</v>
      </c>
      <c r="I176" s="290" t="s">
        <v>1430</v>
      </c>
      <c r="J176" s="290">
        <v>50</v>
      </c>
      <c r="K176" s="338"/>
    </row>
    <row r="177" s="1" customFormat="1" ht="15" customHeight="1">
      <c r="B177" s="315"/>
      <c r="C177" s="290" t="s">
        <v>115</v>
      </c>
      <c r="D177" s="290"/>
      <c r="E177" s="290"/>
      <c r="F177" s="313" t="s">
        <v>1428</v>
      </c>
      <c r="G177" s="290"/>
      <c r="H177" s="290" t="s">
        <v>1495</v>
      </c>
      <c r="I177" s="290" t="s">
        <v>1496</v>
      </c>
      <c r="J177" s="290"/>
      <c r="K177" s="338"/>
    </row>
    <row r="178" s="1" customFormat="1" ht="15" customHeight="1">
      <c r="B178" s="315"/>
      <c r="C178" s="290" t="s">
        <v>57</v>
      </c>
      <c r="D178" s="290"/>
      <c r="E178" s="290"/>
      <c r="F178" s="313" t="s">
        <v>1428</v>
      </c>
      <c r="G178" s="290"/>
      <c r="H178" s="290" t="s">
        <v>1497</v>
      </c>
      <c r="I178" s="290" t="s">
        <v>1498</v>
      </c>
      <c r="J178" s="290">
        <v>1</v>
      </c>
      <c r="K178" s="338"/>
    </row>
    <row r="179" s="1" customFormat="1" ht="15" customHeight="1">
      <c r="B179" s="315"/>
      <c r="C179" s="290" t="s">
        <v>53</v>
      </c>
      <c r="D179" s="290"/>
      <c r="E179" s="290"/>
      <c r="F179" s="313" t="s">
        <v>1428</v>
      </c>
      <c r="G179" s="290"/>
      <c r="H179" s="290" t="s">
        <v>1499</v>
      </c>
      <c r="I179" s="290" t="s">
        <v>1430</v>
      </c>
      <c r="J179" s="290">
        <v>20</v>
      </c>
      <c r="K179" s="338"/>
    </row>
    <row r="180" s="1" customFormat="1" ht="15" customHeight="1">
      <c r="B180" s="315"/>
      <c r="C180" s="290" t="s">
        <v>54</v>
      </c>
      <c r="D180" s="290"/>
      <c r="E180" s="290"/>
      <c r="F180" s="313" t="s">
        <v>1428</v>
      </c>
      <c r="G180" s="290"/>
      <c r="H180" s="290" t="s">
        <v>1500</v>
      </c>
      <c r="I180" s="290" t="s">
        <v>1430</v>
      </c>
      <c r="J180" s="290">
        <v>255</v>
      </c>
      <c r="K180" s="338"/>
    </row>
    <row r="181" s="1" customFormat="1" ht="15" customHeight="1">
      <c r="B181" s="315"/>
      <c r="C181" s="290" t="s">
        <v>116</v>
      </c>
      <c r="D181" s="290"/>
      <c r="E181" s="290"/>
      <c r="F181" s="313" t="s">
        <v>1428</v>
      </c>
      <c r="G181" s="290"/>
      <c r="H181" s="290" t="s">
        <v>1392</v>
      </c>
      <c r="I181" s="290" t="s">
        <v>1430</v>
      </c>
      <c r="J181" s="290">
        <v>10</v>
      </c>
      <c r="K181" s="338"/>
    </row>
    <row r="182" s="1" customFormat="1" ht="15" customHeight="1">
      <c r="B182" s="315"/>
      <c r="C182" s="290" t="s">
        <v>117</v>
      </c>
      <c r="D182" s="290"/>
      <c r="E182" s="290"/>
      <c r="F182" s="313" t="s">
        <v>1428</v>
      </c>
      <c r="G182" s="290"/>
      <c r="H182" s="290" t="s">
        <v>1501</v>
      </c>
      <c r="I182" s="290" t="s">
        <v>1462</v>
      </c>
      <c r="J182" s="290"/>
      <c r="K182" s="338"/>
    </row>
    <row r="183" s="1" customFormat="1" ht="15" customHeight="1">
      <c r="B183" s="315"/>
      <c r="C183" s="290" t="s">
        <v>1502</v>
      </c>
      <c r="D183" s="290"/>
      <c r="E183" s="290"/>
      <c r="F183" s="313" t="s">
        <v>1428</v>
      </c>
      <c r="G183" s="290"/>
      <c r="H183" s="290" t="s">
        <v>1503</v>
      </c>
      <c r="I183" s="290" t="s">
        <v>1462</v>
      </c>
      <c r="J183" s="290"/>
      <c r="K183" s="338"/>
    </row>
    <row r="184" s="1" customFormat="1" ht="15" customHeight="1">
      <c r="B184" s="315"/>
      <c r="C184" s="290" t="s">
        <v>1491</v>
      </c>
      <c r="D184" s="290"/>
      <c r="E184" s="290"/>
      <c r="F184" s="313" t="s">
        <v>1428</v>
      </c>
      <c r="G184" s="290"/>
      <c r="H184" s="290" t="s">
        <v>1504</v>
      </c>
      <c r="I184" s="290" t="s">
        <v>1462</v>
      </c>
      <c r="J184" s="290"/>
      <c r="K184" s="338"/>
    </row>
    <row r="185" s="1" customFormat="1" ht="15" customHeight="1">
      <c r="B185" s="315"/>
      <c r="C185" s="290" t="s">
        <v>119</v>
      </c>
      <c r="D185" s="290"/>
      <c r="E185" s="290"/>
      <c r="F185" s="313" t="s">
        <v>1433</v>
      </c>
      <c r="G185" s="290"/>
      <c r="H185" s="290" t="s">
        <v>1505</v>
      </c>
      <c r="I185" s="290" t="s">
        <v>1430</v>
      </c>
      <c r="J185" s="290">
        <v>50</v>
      </c>
      <c r="K185" s="338"/>
    </row>
    <row r="186" s="1" customFormat="1" ht="15" customHeight="1">
      <c r="B186" s="315"/>
      <c r="C186" s="290" t="s">
        <v>1506</v>
      </c>
      <c r="D186" s="290"/>
      <c r="E186" s="290"/>
      <c r="F186" s="313" t="s">
        <v>1433</v>
      </c>
      <c r="G186" s="290"/>
      <c r="H186" s="290" t="s">
        <v>1507</v>
      </c>
      <c r="I186" s="290" t="s">
        <v>1508</v>
      </c>
      <c r="J186" s="290"/>
      <c r="K186" s="338"/>
    </row>
    <row r="187" s="1" customFormat="1" ht="15" customHeight="1">
      <c r="B187" s="315"/>
      <c r="C187" s="290" t="s">
        <v>1509</v>
      </c>
      <c r="D187" s="290"/>
      <c r="E187" s="290"/>
      <c r="F187" s="313" t="s">
        <v>1433</v>
      </c>
      <c r="G187" s="290"/>
      <c r="H187" s="290" t="s">
        <v>1510</v>
      </c>
      <c r="I187" s="290" t="s">
        <v>1508</v>
      </c>
      <c r="J187" s="290"/>
      <c r="K187" s="338"/>
    </row>
    <row r="188" s="1" customFormat="1" ht="15" customHeight="1">
      <c r="B188" s="315"/>
      <c r="C188" s="290" t="s">
        <v>1511</v>
      </c>
      <c r="D188" s="290"/>
      <c r="E188" s="290"/>
      <c r="F188" s="313" t="s">
        <v>1433</v>
      </c>
      <c r="G188" s="290"/>
      <c r="H188" s="290" t="s">
        <v>1512</v>
      </c>
      <c r="I188" s="290" t="s">
        <v>1508</v>
      </c>
      <c r="J188" s="290"/>
      <c r="K188" s="338"/>
    </row>
    <row r="189" s="1" customFormat="1" ht="15" customHeight="1">
      <c r="B189" s="315"/>
      <c r="C189" s="351" t="s">
        <v>1513</v>
      </c>
      <c r="D189" s="290"/>
      <c r="E189" s="290"/>
      <c r="F189" s="313" t="s">
        <v>1433</v>
      </c>
      <c r="G189" s="290"/>
      <c r="H189" s="290" t="s">
        <v>1514</v>
      </c>
      <c r="I189" s="290" t="s">
        <v>1515</v>
      </c>
      <c r="J189" s="352" t="s">
        <v>1516</v>
      </c>
      <c r="K189" s="338"/>
    </row>
    <row r="190" s="17" customFormat="1" ht="15" customHeight="1">
      <c r="B190" s="353"/>
      <c r="C190" s="354" t="s">
        <v>1517</v>
      </c>
      <c r="D190" s="355"/>
      <c r="E190" s="355"/>
      <c r="F190" s="356" t="s">
        <v>1433</v>
      </c>
      <c r="G190" s="355"/>
      <c r="H190" s="355" t="s">
        <v>1518</v>
      </c>
      <c r="I190" s="355" t="s">
        <v>1515</v>
      </c>
      <c r="J190" s="357" t="s">
        <v>1516</v>
      </c>
      <c r="K190" s="358"/>
    </row>
    <row r="191" s="1" customFormat="1" ht="15" customHeight="1">
      <c r="B191" s="315"/>
      <c r="C191" s="351" t="s">
        <v>42</v>
      </c>
      <c r="D191" s="290"/>
      <c r="E191" s="290"/>
      <c r="F191" s="313" t="s">
        <v>1428</v>
      </c>
      <c r="G191" s="290"/>
      <c r="H191" s="287" t="s">
        <v>1519</v>
      </c>
      <c r="I191" s="290" t="s">
        <v>1520</v>
      </c>
      <c r="J191" s="290"/>
      <c r="K191" s="338"/>
    </row>
    <row r="192" s="1" customFormat="1" ht="15" customHeight="1">
      <c r="B192" s="315"/>
      <c r="C192" s="351" t="s">
        <v>1521</v>
      </c>
      <c r="D192" s="290"/>
      <c r="E192" s="290"/>
      <c r="F192" s="313" t="s">
        <v>1428</v>
      </c>
      <c r="G192" s="290"/>
      <c r="H192" s="290" t="s">
        <v>1522</v>
      </c>
      <c r="I192" s="290" t="s">
        <v>1462</v>
      </c>
      <c r="J192" s="290"/>
      <c r="K192" s="338"/>
    </row>
    <row r="193" s="1" customFormat="1" ht="15" customHeight="1">
      <c r="B193" s="315"/>
      <c r="C193" s="351" t="s">
        <v>1523</v>
      </c>
      <c r="D193" s="290"/>
      <c r="E193" s="290"/>
      <c r="F193" s="313" t="s">
        <v>1428</v>
      </c>
      <c r="G193" s="290"/>
      <c r="H193" s="290" t="s">
        <v>1524</v>
      </c>
      <c r="I193" s="290" t="s">
        <v>1462</v>
      </c>
      <c r="J193" s="290"/>
      <c r="K193" s="338"/>
    </row>
    <row r="194" s="1" customFormat="1" ht="15" customHeight="1">
      <c r="B194" s="315"/>
      <c r="C194" s="351" t="s">
        <v>1525</v>
      </c>
      <c r="D194" s="290"/>
      <c r="E194" s="290"/>
      <c r="F194" s="313" t="s">
        <v>1433</v>
      </c>
      <c r="G194" s="290"/>
      <c r="H194" s="290" t="s">
        <v>1526</v>
      </c>
      <c r="I194" s="290" t="s">
        <v>1462</v>
      </c>
      <c r="J194" s="290"/>
      <c r="K194" s="338"/>
    </row>
    <row r="195" s="1" customFormat="1" ht="15" customHeight="1">
      <c r="B195" s="344"/>
      <c r="C195" s="359"/>
      <c r="D195" s="324"/>
      <c r="E195" s="324"/>
      <c r="F195" s="324"/>
      <c r="G195" s="324"/>
      <c r="H195" s="324"/>
      <c r="I195" s="324"/>
      <c r="J195" s="324"/>
      <c r="K195" s="345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326"/>
      <c r="C197" s="336"/>
      <c r="D197" s="336"/>
      <c r="E197" s="336"/>
      <c r="F197" s="346"/>
      <c r="G197" s="336"/>
      <c r="H197" s="336"/>
      <c r="I197" s="336"/>
      <c r="J197" s="336"/>
      <c r="K197" s="326"/>
    </row>
    <row r="198" s="1" customFormat="1" ht="18.75" customHeight="1">
      <c r="B198" s="298"/>
      <c r="C198" s="298"/>
      <c r="D198" s="298"/>
      <c r="E198" s="298"/>
      <c r="F198" s="298"/>
      <c r="G198" s="298"/>
      <c r="H198" s="298"/>
      <c r="I198" s="298"/>
      <c r="J198" s="298"/>
      <c r="K198" s="298"/>
    </row>
    <row r="199" s="1" customFormat="1">
      <c r="B199" s="277"/>
      <c r="C199" s="278"/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1">
      <c r="B200" s="280"/>
      <c r="C200" s="281" t="s">
        <v>1527</v>
      </c>
      <c r="D200" s="281"/>
      <c r="E200" s="281"/>
      <c r="F200" s="281"/>
      <c r="G200" s="281"/>
      <c r="H200" s="281"/>
      <c r="I200" s="281"/>
      <c r="J200" s="281"/>
      <c r="K200" s="282"/>
    </row>
    <row r="201" s="1" customFormat="1" ht="25.5" customHeight="1">
      <c r="B201" s="280"/>
      <c r="C201" s="360" t="s">
        <v>1528</v>
      </c>
      <c r="D201" s="360"/>
      <c r="E201" s="360"/>
      <c r="F201" s="360" t="s">
        <v>1529</v>
      </c>
      <c r="G201" s="361"/>
      <c r="H201" s="360" t="s">
        <v>1530</v>
      </c>
      <c r="I201" s="360"/>
      <c r="J201" s="360"/>
      <c r="K201" s="282"/>
    </row>
    <row r="202" s="1" customFormat="1" ht="5.25" customHeight="1">
      <c r="B202" s="315"/>
      <c r="C202" s="310"/>
      <c r="D202" s="310"/>
      <c r="E202" s="310"/>
      <c r="F202" s="310"/>
      <c r="G202" s="336"/>
      <c r="H202" s="310"/>
      <c r="I202" s="310"/>
      <c r="J202" s="310"/>
      <c r="K202" s="338"/>
    </row>
    <row r="203" s="1" customFormat="1" ht="15" customHeight="1">
      <c r="B203" s="315"/>
      <c r="C203" s="290" t="s">
        <v>1520</v>
      </c>
      <c r="D203" s="290"/>
      <c r="E203" s="290"/>
      <c r="F203" s="313" t="s">
        <v>43</v>
      </c>
      <c r="G203" s="290"/>
      <c r="H203" s="290" t="s">
        <v>1531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44</v>
      </c>
      <c r="G204" s="290"/>
      <c r="H204" s="290" t="s">
        <v>1532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47</v>
      </c>
      <c r="G205" s="290"/>
      <c r="H205" s="290" t="s">
        <v>1533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45</v>
      </c>
      <c r="G206" s="290"/>
      <c r="H206" s="290" t="s">
        <v>1534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 t="s">
        <v>46</v>
      </c>
      <c r="G207" s="290"/>
      <c r="H207" s="290" t="s">
        <v>1535</v>
      </c>
      <c r="I207" s="290"/>
      <c r="J207" s="290"/>
      <c r="K207" s="338"/>
    </row>
    <row r="208" s="1" customFormat="1" ht="15" customHeight="1">
      <c r="B208" s="315"/>
      <c r="C208" s="290"/>
      <c r="D208" s="290"/>
      <c r="E208" s="290"/>
      <c r="F208" s="313"/>
      <c r="G208" s="290"/>
      <c r="H208" s="290"/>
      <c r="I208" s="290"/>
      <c r="J208" s="290"/>
      <c r="K208" s="338"/>
    </row>
    <row r="209" s="1" customFormat="1" ht="15" customHeight="1">
      <c r="B209" s="315"/>
      <c r="C209" s="290" t="s">
        <v>1474</v>
      </c>
      <c r="D209" s="290"/>
      <c r="E209" s="290"/>
      <c r="F209" s="313" t="s">
        <v>79</v>
      </c>
      <c r="G209" s="290"/>
      <c r="H209" s="290" t="s">
        <v>1536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1370</v>
      </c>
      <c r="G210" s="290"/>
      <c r="H210" s="290" t="s">
        <v>1371</v>
      </c>
      <c r="I210" s="290"/>
      <c r="J210" s="290"/>
      <c r="K210" s="338"/>
    </row>
    <row r="211" s="1" customFormat="1" ht="15" customHeight="1">
      <c r="B211" s="315"/>
      <c r="C211" s="290"/>
      <c r="D211" s="290"/>
      <c r="E211" s="290"/>
      <c r="F211" s="313" t="s">
        <v>1368</v>
      </c>
      <c r="G211" s="290"/>
      <c r="H211" s="290" t="s">
        <v>1537</v>
      </c>
      <c r="I211" s="290"/>
      <c r="J211" s="290"/>
      <c r="K211" s="338"/>
    </row>
    <row r="212" s="1" customFormat="1" ht="15" customHeight="1">
      <c r="B212" s="362"/>
      <c r="C212" s="290"/>
      <c r="D212" s="290"/>
      <c r="E212" s="290"/>
      <c r="F212" s="313" t="s">
        <v>1372</v>
      </c>
      <c r="G212" s="351"/>
      <c r="H212" s="342" t="s">
        <v>1373</v>
      </c>
      <c r="I212" s="342"/>
      <c r="J212" s="342"/>
      <c r="K212" s="363"/>
    </row>
    <row r="213" s="1" customFormat="1" ht="15" customHeight="1">
      <c r="B213" s="362"/>
      <c r="C213" s="290"/>
      <c r="D213" s="290"/>
      <c r="E213" s="290"/>
      <c r="F213" s="313" t="s">
        <v>1374</v>
      </c>
      <c r="G213" s="351"/>
      <c r="H213" s="342" t="s">
        <v>1538</v>
      </c>
      <c r="I213" s="342"/>
      <c r="J213" s="342"/>
      <c r="K213" s="363"/>
    </row>
    <row r="214" s="1" customFormat="1" ht="15" customHeight="1">
      <c r="B214" s="362"/>
      <c r="C214" s="290"/>
      <c r="D214" s="290"/>
      <c r="E214" s="290"/>
      <c r="F214" s="313"/>
      <c r="G214" s="351"/>
      <c r="H214" s="342"/>
      <c r="I214" s="342"/>
      <c r="J214" s="342"/>
      <c r="K214" s="363"/>
    </row>
    <row r="215" s="1" customFormat="1" ht="15" customHeight="1">
      <c r="B215" s="362"/>
      <c r="C215" s="290" t="s">
        <v>1498</v>
      </c>
      <c r="D215" s="290"/>
      <c r="E215" s="290"/>
      <c r="F215" s="313">
        <v>1</v>
      </c>
      <c r="G215" s="351"/>
      <c r="H215" s="342" t="s">
        <v>1539</v>
      </c>
      <c r="I215" s="342"/>
      <c r="J215" s="342"/>
      <c r="K215" s="363"/>
    </row>
    <row r="216" s="1" customFormat="1" ht="15" customHeight="1">
      <c r="B216" s="362"/>
      <c r="C216" s="290"/>
      <c r="D216" s="290"/>
      <c r="E216" s="290"/>
      <c r="F216" s="313">
        <v>2</v>
      </c>
      <c r="G216" s="351"/>
      <c r="H216" s="342" t="s">
        <v>1540</v>
      </c>
      <c r="I216" s="342"/>
      <c r="J216" s="342"/>
      <c r="K216" s="363"/>
    </row>
    <row r="217" s="1" customFormat="1" ht="15" customHeight="1">
      <c r="B217" s="362"/>
      <c r="C217" s="290"/>
      <c r="D217" s="290"/>
      <c r="E217" s="290"/>
      <c r="F217" s="313">
        <v>3</v>
      </c>
      <c r="G217" s="351"/>
      <c r="H217" s="342" t="s">
        <v>1541</v>
      </c>
      <c r="I217" s="342"/>
      <c r="J217" s="342"/>
      <c r="K217" s="363"/>
    </row>
    <row r="218" s="1" customFormat="1" ht="15" customHeight="1">
      <c r="B218" s="362"/>
      <c r="C218" s="290"/>
      <c r="D218" s="290"/>
      <c r="E218" s="290"/>
      <c r="F218" s="313">
        <v>4</v>
      </c>
      <c r="G218" s="351"/>
      <c r="H218" s="342" t="s">
        <v>1542</v>
      </c>
      <c r="I218" s="342"/>
      <c r="J218" s="342"/>
      <c r="K218" s="363"/>
    </row>
    <row r="219" s="1" customFormat="1" ht="12.75" customHeight="1">
      <c r="B219" s="364"/>
      <c r="C219" s="365"/>
      <c r="D219" s="365"/>
      <c r="E219" s="365"/>
      <c r="F219" s="365"/>
      <c r="G219" s="365"/>
      <c r="H219" s="365"/>
      <c r="I219" s="365"/>
      <c r="J219" s="365"/>
      <c r="K219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TOMAS-NTB\Tomáš</dc:creator>
  <cp:lastModifiedBy>TOMAS-NTB\Tomáš</cp:lastModifiedBy>
  <dcterms:created xsi:type="dcterms:W3CDTF">2025-09-04T08:26:51Z</dcterms:created>
  <dcterms:modified xsi:type="dcterms:W3CDTF">2025-09-04T08:26:58Z</dcterms:modified>
</cp:coreProperties>
</file>